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Introduction" sheetId="1" r:id="rId1"/>
    <sheet name="Material flow data" sheetId="2" r:id="rId2"/>
    <sheet name="Energy flow data" sheetId="3" r:id="rId3"/>
    <sheet name="Aggregate Indicators" sheetId="4" r:id="rId4"/>
    <sheet name="Technical notes" sheetId="5" r:id="rId5"/>
  </sheets>
  <definedNames/>
  <calcPr fullCalcOnLoad="1"/>
</workbook>
</file>

<file path=xl/sharedStrings.xml><?xml version="1.0" encoding="utf-8"?>
<sst xmlns="http://schemas.openxmlformats.org/spreadsheetml/2006/main" count="166" uniqueCount="74">
  <si>
    <t>Project:</t>
  </si>
  <si>
    <t>Url:</t>
  </si>
  <si>
    <t xml:space="preserve">Source: </t>
  </si>
  <si>
    <t>http://www.uni-klu.ac.at/socec/inhalt/1088.htm</t>
  </si>
  <si>
    <t>Austria</t>
  </si>
  <si>
    <t>Content:</t>
  </si>
  <si>
    <t>Contact:</t>
  </si>
  <si>
    <t>Fridolin Krausmann</t>
  </si>
  <si>
    <t>Institute of Social Ecology</t>
  </si>
  <si>
    <t>Schottenfeldgasse 29</t>
  </si>
  <si>
    <t>A-1070 Vienna</t>
  </si>
  <si>
    <t>fridolin.krausmann@uni-klu.ac.at</t>
  </si>
  <si>
    <t>Biomass</t>
  </si>
  <si>
    <t>Technical notes</t>
  </si>
  <si>
    <t>Alpen Adria Universität Klagenfurt-Graz-Wien</t>
  </si>
  <si>
    <t>GLOMETRA: The global metabolic transition (Austrian Science Fund FWF)</t>
  </si>
  <si>
    <t>Year</t>
  </si>
  <si>
    <t>Fossil energy carriers</t>
  </si>
  <si>
    <t>GJ/cap/yr</t>
  </si>
  <si>
    <t>Population</t>
  </si>
  <si>
    <t>GDP</t>
  </si>
  <si>
    <t>Material flow data</t>
  </si>
  <si>
    <t>Oil</t>
  </si>
  <si>
    <t>Natural Gas</t>
  </si>
  <si>
    <t>Energy flow data</t>
  </si>
  <si>
    <t>Unit: 1000 metric tonnes</t>
  </si>
  <si>
    <t>DMC</t>
  </si>
  <si>
    <t>Imports</t>
  </si>
  <si>
    <t>Exports</t>
  </si>
  <si>
    <t>million 1990 Geary-Khamis $</t>
  </si>
  <si>
    <t>Other products</t>
  </si>
  <si>
    <t>DE</t>
  </si>
  <si>
    <t>Domestic extraction (DE)</t>
  </si>
  <si>
    <t>no data</t>
  </si>
  <si>
    <t>Agricultural biomass and timber</t>
  </si>
  <si>
    <t>Fuelwood</t>
  </si>
  <si>
    <t>Coal incl. Peat</t>
  </si>
  <si>
    <t>[PJ/yr]</t>
  </si>
  <si>
    <t>Coal incl. peat</t>
  </si>
  <si>
    <t>Hydropower/Nuclear heat/Other</t>
  </si>
  <si>
    <t>Electricity</t>
  </si>
  <si>
    <t>Unit: PJ/yrs</t>
  </si>
  <si>
    <t>1000 t/yr</t>
  </si>
  <si>
    <t>Domestic Extraction (DE)</t>
  </si>
  <si>
    <t>DEC</t>
  </si>
  <si>
    <t>Domestic Energy Consumption (DEC)</t>
  </si>
  <si>
    <t>Domestic Material Conumption (DMC)</t>
  </si>
  <si>
    <t>Metabolic rates</t>
  </si>
  <si>
    <t>DMC/cap/yr</t>
  </si>
  <si>
    <t>DEC/cap/yr</t>
  </si>
  <si>
    <t>TPES/cap/yr</t>
  </si>
  <si>
    <t>DMC/GDP</t>
  </si>
  <si>
    <t>DEC/GDP</t>
  </si>
  <si>
    <t>TPES/GDP</t>
  </si>
  <si>
    <t>Resource intensity</t>
  </si>
  <si>
    <t>kg/$/yr</t>
  </si>
  <si>
    <t>GJ/$/yr</t>
  </si>
  <si>
    <t>Aggregate Indicators</t>
  </si>
  <si>
    <t>Population, GDP, Metabolic  Rates (Resource Flows/Capita) and Resource Intensity (Resource Flows per Unit of GDP)</t>
  </si>
  <si>
    <t>For questions or more detailed data please contact:</t>
  </si>
  <si>
    <t>Material and Energy Flows in India, 1961-2008</t>
  </si>
  <si>
    <t>Version 1.0 (Mai 2012)</t>
  </si>
  <si>
    <t>India's biophysical economy, 1961 – 2008. Sustainability in a national and global context</t>
  </si>
  <si>
    <t>Singh, S. J., Krausmann, F., Gingrich, S., Haberl, H., Erb, K.-H., Lanz, P.</t>
  </si>
  <si>
    <t>Ecological Economics 76, 60-69 (2012)</t>
  </si>
  <si>
    <t>http://www.sciencedirect.com/science/article/pii/S0921800912000456</t>
  </si>
  <si>
    <t>Materials flows by main material groups 1961-2008</t>
  </si>
  <si>
    <t>Methods and sources: see technical notes and Singh et al. 2012</t>
  </si>
  <si>
    <t>Primary energy flows by main energy types, 1961 to 2008</t>
  </si>
  <si>
    <t>Ores and non-metallic minerals</t>
  </si>
  <si>
    <t>Construction minerals</t>
  </si>
  <si>
    <t>Socio-economic data*</t>
  </si>
  <si>
    <t>Source: The World Bank Group 2011: World Development Indcators (11/2011)</t>
  </si>
  <si>
    <t>Ores and non-metallic (industrial) minerals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</si>
</sst>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* #,##0.0_-;\-* #,##0.0_-;_-* &quot;-&quot;??_-;_-@_-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&quot;£&quot;#,##0;\-&quot;£&quot;#,##0"/>
    <numFmt numFmtId="172" formatCode="&quot;£&quot;#,##0;[Red]\-&quot;£&quot;#,##0"/>
    <numFmt numFmtId="173" formatCode="&quot;£&quot;#,##0.00;\-&quot;£&quot;#,##0.00"/>
    <numFmt numFmtId="174" formatCode="&quot;£&quot;#,##0.00;[Red]\-&quot;£&quot;#,##0.00"/>
    <numFmt numFmtId="175" formatCode="_-&quot;£&quot;* #,##0_-;\-&quot;£&quot;* #,##0_-;_-&quot;£&quot;* &quot;-&quot;_-;_-@_-"/>
    <numFmt numFmtId="176" formatCode="_-&quot;£&quot;* #,##0.00_-;\-&quot;£&quot;* #,##0.00_-;_-&quot;£&quot;* &quot;-&quot;??_-;_-@_-"/>
    <numFmt numFmtId="177" formatCode="_-* #,##0.0_-;\-* #,##0.0_-;_-* &quot;-&quot;?_-;_-@_-"/>
    <numFmt numFmtId="178" formatCode="_-* #,##0.000_-;\-* #,##0.000_-;_-* &quot;-&quot;??_-;_-@_-"/>
    <numFmt numFmtId="179" formatCode="0_ ;\-0\ "/>
    <numFmt numFmtId="180" formatCode="_-* #,##0_-;\-* #,##0_-;_-* &quot;-&quot;?_-;_-@_-"/>
    <numFmt numFmtId="181" formatCode="0_ ;[Red]\-0\ "/>
    <numFmt numFmtId="182" formatCode="#,##0_ ;[Red]\-#,##0\ "/>
    <numFmt numFmtId="183" formatCode="_-* #,##0.0000_-;\-* #,##0.0000_-;_-* &quot;-&quot;??_-;_-@_-"/>
    <numFmt numFmtId="184" formatCode="0.00000"/>
    <numFmt numFmtId="185" formatCode="0.0000"/>
    <numFmt numFmtId="186" formatCode="0.000"/>
    <numFmt numFmtId="187" formatCode="0.0"/>
    <numFmt numFmtId="188" formatCode="0.000000"/>
    <numFmt numFmtId="189" formatCode="0.00000000"/>
    <numFmt numFmtId="190" formatCode="0.0000000"/>
    <numFmt numFmtId="191" formatCode="_-* #,##0.000_-;\-* #,##0.000_-;_-* &quot;-&quot;???_-;_-@_-"/>
    <numFmt numFmtId="192" formatCode="_-* #,##0.00000_-;\-* #,##0.00000_-;_-* &quot;-&quot;??_-;_-@_-"/>
    <numFmt numFmtId="193" formatCode="_-* #,##0.000000_-;\-* #,##0.000000_-;_-* &quot;-&quot;??_-;_-@_-"/>
    <numFmt numFmtId="194" formatCode="_-* #,##0.0000000_-;\-* #,##0.0000000_-;_-* &quot;-&quot;??_-;_-@_-"/>
    <numFmt numFmtId="195" formatCode="_-* #,##0.0000_-;\-* #,##0.0000_-;_-* &quot;-&quot;???_-;_-@_-"/>
    <numFmt numFmtId="196" formatCode="0.0_ ;[Red]\-0.0\ "/>
    <numFmt numFmtId="197" formatCode="&quot;$&quot;#,##0_);[Red]\(&quot;$&quot;#,##0\)"/>
    <numFmt numFmtId="198" formatCode="_(* #,##0_);_(* \(#,##0\);_(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name val="Arial Narrow"/>
      <family val="2"/>
    </font>
    <font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.75"/>
      <color indexed="8"/>
      <name val="Arial"/>
      <family val="0"/>
    </font>
    <font>
      <sz val="1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.25"/>
      <color indexed="8"/>
      <name val="Arial"/>
      <family val="0"/>
    </font>
    <font>
      <b/>
      <sz val="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6">
    <xf numFmtId="0" fontId="0" fillId="0" borderId="0" xfId="0" applyAlignment="1">
      <alignment/>
    </xf>
    <xf numFmtId="0" fontId="1" fillId="0" borderId="0" xfId="39" applyFont="1" applyAlignment="1">
      <alignment/>
    </xf>
    <xf numFmtId="0" fontId="3" fillId="0" borderId="0" xfId="39" applyFont="1" applyAlignment="1">
      <alignment/>
    </xf>
    <xf numFmtId="0" fontId="0" fillId="0" borderId="0" xfId="39" applyFont="1" applyAlignment="1">
      <alignment/>
    </xf>
    <xf numFmtId="0" fontId="4" fillId="0" borderId="0" xfId="49" applyAlignment="1" applyProtection="1">
      <alignment/>
      <protection/>
    </xf>
    <xf numFmtId="0" fontId="0" fillId="0" borderId="0" xfId="39" applyFont="1" applyFill="1" applyAlignment="1">
      <alignment/>
    </xf>
    <xf numFmtId="166" fontId="0" fillId="0" borderId="0" xfId="48" applyNumberFormat="1" applyFont="1" applyAlignment="1">
      <alignment/>
    </xf>
    <xf numFmtId="0" fontId="4" fillId="0" borderId="0" xfId="49" applyBorder="1" applyAlignment="1" applyProtection="1">
      <alignment/>
      <protection/>
    </xf>
    <xf numFmtId="0" fontId="4" fillId="0" borderId="0" xfId="49" applyFill="1" applyAlignment="1" applyProtection="1">
      <alignment/>
      <protection/>
    </xf>
    <xf numFmtId="0" fontId="7" fillId="0" borderId="0" xfId="39" applyFont="1" applyFill="1" applyAlignment="1">
      <alignment/>
    </xf>
    <xf numFmtId="0" fontId="0" fillId="0" borderId="0" xfId="39" applyFont="1" applyBorder="1" applyAlignment="1">
      <alignment/>
    </xf>
    <xf numFmtId="165" fontId="0" fillId="0" borderId="0" xfId="48" applyNumberFormat="1" applyFont="1" applyFill="1" applyAlignment="1">
      <alignment/>
    </xf>
    <xf numFmtId="1" fontId="0" fillId="0" borderId="0" xfId="39" applyNumberFormat="1" applyFont="1" applyFill="1" applyAlignment="1">
      <alignment/>
    </xf>
    <xf numFmtId="0" fontId="0" fillId="0" borderId="0" xfId="39" applyFont="1" applyFill="1" applyBorder="1" applyAlignment="1">
      <alignment/>
    </xf>
    <xf numFmtId="0" fontId="6" fillId="0" borderId="0" xfId="39" applyFont="1" applyFill="1" applyBorder="1" applyAlignment="1">
      <alignment/>
    </xf>
    <xf numFmtId="1" fontId="1" fillId="0" borderId="0" xfId="39" applyNumberFormat="1" applyFont="1" applyFill="1" applyAlignment="1">
      <alignment/>
    </xf>
    <xf numFmtId="0" fontId="7" fillId="0" borderId="0" xfId="39" applyFont="1" applyAlignment="1">
      <alignment/>
    </xf>
    <xf numFmtId="165" fontId="0" fillId="0" borderId="0" xfId="48" applyNumberFormat="1" applyFont="1" applyAlignment="1">
      <alignment/>
    </xf>
    <xf numFmtId="165" fontId="0" fillId="0" borderId="0" xfId="48" applyNumberFormat="1" applyFont="1" applyFill="1" applyBorder="1" applyAlignment="1">
      <alignment/>
    </xf>
    <xf numFmtId="166" fontId="1" fillId="33" borderId="0" xfId="48" applyNumberFormat="1" applyFont="1" applyFill="1" applyAlignment="1">
      <alignment/>
    </xf>
    <xf numFmtId="165" fontId="1" fillId="33" borderId="0" xfId="48" applyNumberFormat="1" applyFont="1" applyFill="1" applyAlignment="1">
      <alignment/>
    </xf>
    <xf numFmtId="166" fontId="1" fillId="33" borderId="0" xfId="48" applyNumberFormat="1" applyFont="1" applyFill="1" applyBorder="1" applyAlignment="1">
      <alignment/>
    </xf>
    <xf numFmtId="0" fontId="1" fillId="33" borderId="0" xfId="39" applyFont="1" applyFill="1" applyBorder="1" applyAlignment="1">
      <alignment/>
    </xf>
    <xf numFmtId="166" fontId="0" fillId="33" borderId="0" xfId="48" applyNumberFormat="1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/>
    </xf>
    <xf numFmtId="166" fontId="1" fillId="0" borderId="0" xfId="48" applyNumberFormat="1" applyFont="1" applyAlignment="1">
      <alignment/>
    </xf>
    <xf numFmtId="1" fontId="1" fillId="35" borderId="0" xfId="39" applyNumberFormat="1" applyFont="1" applyFill="1" applyAlignment="1">
      <alignment/>
    </xf>
    <xf numFmtId="166" fontId="1" fillId="35" borderId="0" xfId="48" applyNumberFormat="1" applyFont="1" applyFill="1" applyAlignment="1">
      <alignment/>
    </xf>
    <xf numFmtId="0" fontId="1" fillId="35" borderId="0" xfId="0" applyFont="1" applyFill="1" applyAlignment="1">
      <alignment/>
    </xf>
    <xf numFmtId="0" fontId="0" fillId="0" borderId="0" xfId="49" applyFont="1" applyAlignment="1" applyProtection="1">
      <alignment/>
      <protection/>
    </xf>
    <xf numFmtId="165" fontId="0" fillId="36" borderId="0" xfId="48" applyNumberFormat="1" applyFont="1" applyFill="1" applyAlignment="1">
      <alignment/>
    </xf>
    <xf numFmtId="0" fontId="0" fillId="36" borderId="0" xfId="39" applyFon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NCLAS,REZONES Y SUS PARTES,DE FUNDICION,DE HIERRO O DE ACERO" xfId="39"/>
    <cellStyle name="Ausgabe" xfId="40"/>
    <cellStyle name="Berechnung" xfId="41"/>
    <cellStyle name="Followed Hyperlink" xfId="42"/>
    <cellStyle name="Comma [0]" xfId="43"/>
    <cellStyle name="Eingabe" xfId="44"/>
    <cellStyle name="Ergebnis" xfId="45"/>
    <cellStyle name="Erklärender Text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'Material flow data'!#REF!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'Material flow data'!#REF!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'Material flow data'!#REF!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1</c:v>
                </c:pt>
              </c:numCache>
            </c:numRef>
          </c:val>
        </c:ser>
        <c:axId val="41295980"/>
        <c:axId val="36119501"/>
      </c:barChart>
      <c:catAx>
        <c:axId val="41295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19501"/>
        <c:crosses val="autoZero"/>
        <c:auto val="1"/>
        <c:lblOffset val="100"/>
        <c:tickLblSkip val="1"/>
        <c:noMultiLvlLbl val="0"/>
      </c:catAx>
      <c:valAx>
        <c:axId val="36119501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[t/cap]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95980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'Material flow data'!#REF!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'Material flow data'!#REF!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'Material flow data'!#REF!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'Material flow data'!#REF!</c:v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6640054"/>
        <c:axId val="39998439"/>
      </c:barChart>
      <c:catAx>
        <c:axId val="56640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98439"/>
        <c:crosses val="autoZero"/>
        <c:auto val="1"/>
        <c:lblOffset val="100"/>
        <c:tickLblSkip val="1"/>
        <c:noMultiLvlLbl val="0"/>
      </c:catAx>
      <c:valAx>
        <c:axId val="39998439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[t/$]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40054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'Material flow data'!#REF!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'Material flow data'!#REF!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'Material flow data'!#REF!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0</c:v>
                </c:pt>
              </c:numCache>
            </c:numRef>
          </c:val>
        </c:ser>
        <c:axId val="24441632"/>
        <c:axId val="18648097"/>
      </c:barChart>
      <c:catAx>
        <c:axId val="24441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48097"/>
        <c:crosses val="autoZero"/>
        <c:auto val="1"/>
        <c:lblOffset val="100"/>
        <c:tickLblSkip val="1"/>
        <c:noMultiLvlLbl val="0"/>
      </c:catAx>
      <c:valAx>
        <c:axId val="18648097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[t/cap]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41632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'Material flow data'!#REF!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'Material flow data'!#REF!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'Material flow data'!#REF!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'Material flow data'!#REF!</c:v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33615146"/>
        <c:axId val="34100859"/>
      </c:barChart>
      <c:catAx>
        <c:axId val="33615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00859"/>
        <c:crosses val="autoZero"/>
        <c:auto val="1"/>
        <c:lblOffset val="100"/>
        <c:tickLblSkip val="1"/>
        <c:noMultiLvlLbl val="0"/>
      </c:catAx>
      <c:valAx>
        <c:axId val="34100859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[t/$]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15146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'Material flow data'!#REF!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'Material flow data'!#REF!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'Material flow data'!#REF!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0</c:v>
                </c:pt>
              </c:numCache>
            </c:numRef>
          </c:val>
        </c:ser>
        <c:axId val="38472276"/>
        <c:axId val="10706165"/>
      </c:barChart>
      <c:catAx>
        <c:axId val="3847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06165"/>
        <c:crosses val="autoZero"/>
        <c:auto val="1"/>
        <c:lblOffset val="100"/>
        <c:tickLblSkip val="1"/>
        <c:noMultiLvlLbl val="0"/>
      </c:catAx>
      <c:valAx>
        <c:axId val="10706165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[t/cap]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72276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'Material flow data'!#REF!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'Material flow data'!#REF!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'Material flow data'!#REF!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'Material flow data'!#REF!</c:v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29246622"/>
        <c:axId val="61893007"/>
      </c:barChart>
      <c:catAx>
        <c:axId val="29246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93007"/>
        <c:crosses val="autoZero"/>
        <c:auto val="1"/>
        <c:lblOffset val="100"/>
        <c:tickLblSkip val="1"/>
        <c:noMultiLvlLbl val="0"/>
      </c:catAx>
      <c:valAx>
        <c:axId val="61893007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[t/$]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46622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1</xdr:row>
      <xdr:rowOff>19050</xdr:rowOff>
    </xdr:from>
    <xdr:to>
      <xdr:col>13</xdr:col>
      <xdr:colOff>38100</xdr:colOff>
      <xdr:row>7</xdr:row>
      <xdr:rowOff>104775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80975"/>
          <a:ext cx="2390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130</xdr:col>
      <xdr:colOff>0</xdr:colOff>
      <xdr:row>14</xdr:row>
      <xdr:rowOff>0</xdr:rowOff>
    </xdr:from>
    <xdr:to>
      <xdr:col>130</xdr:col>
      <xdr:colOff>0</xdr:colOff>
      <xdr:row>32</xdr:row>
      <xdr:rowOff>0</xdr:rowOff>
    </xdr:to>
    <xdr:graphicFrame>
      <xdr:nvGraphicFramePr>
        <xdr:cNvPr id="1" name="Diagramm 4"/>
        <xdr:cNvGraphicFramePr/>
      </xdr:nvGraphicFramePr>
      <xdr:xfrm>
        <a:off x="101165025" y="2381250"/>
        <a:ext cx="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130</xdr:col>
      <xdr:colOff>0</xdr:colOff>
      <xdr:row>9</xdr:row>
      <xdr:rowOff>0</xdr:rowOff>
    </xdr:from>
    <xdr:to>
      <xdr:col>130</xdr:col>
      <xdr:colOff>0</xdr:colOff>
      <xdr:row>12</xdr:row>
      <xdr:rowOff>19050</xdr:rowOff>
    </xdr:to>
    <xdr:graphicFrame>
      <xdr:nvGraphicFramePr>
        <xdr:cNvPr id="2" name="Diagramm 6"/>
        <xdr:cNvGraphicFramePr/>
      </xdr:nvGraphicFramePr>
      <xdr:xfrm>
        <a:off x="101165025" y="1571625"/>
        <a:ext cx="0" cy="50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121</xdr:col>
      <xdr:colOff>0</xdr:colOff>
      <xdr:row>16</xdr:row>
      <xdr:rowOff>0</xdr:rowOff>
    </xdr:from>
    <xdr:to>
      <xdr:col>121</xdr:col>
      <xdr:colOff>0</xdr:colOff>
      <xdr:row>34</xdr:row>
      <xdr:rowOff>0</xdr:rowOff>
    </xdr:to>
    <xdr:graphicFrame>
      <xdr:nvGraphicFramePr>
        <xdr:cNvPr id="1" name="Diagramm 2"/>
        <xdr:cNvGraphicFramePr/>
      </xdr:nvGraphicFramePr>
      <xdr:xfrm>
        <a:off x="92202000" y="2743200"/>
        <a:ext cx="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121</xdr:col>
      <xdr:colOff>0</xdr:colOff>
      <xdr:row>9</xdr:row>
      <xdr:rowOff>0</xdr:rowOff>
    </xdr:from>
    <xdr:to>
      <xdr:col>121</xdr:col>
      <xdr:colOff>0</xdr:colOff>
      <xdr:row>14</xdr:row>
      <xdr:rowOff>19050</xdr:rowOff>
    </xdr:to>
    <xdr:graphicFrame>
      <xdr:nvGraphicFramePr>
        <xdr:cNvPr id="2" name="Diagramm 4"/>
        <xdr:cNvGraphicFramePr/>
      </xdr:nvGraphicFramePr>
      <xdr:xfrm>
        <a:off x="92202000" y="1609725"/>
        <a:ext cx="0" cy="82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110</xdr:col>
      <xdr:colOff>0</xdr:colOff>
      <xdr:row>15</xdr:row>
      <xdr:rowOff>0</xdr:rowOff>
    </xdr:from>
    <xdr:to>
      <xdr:col>110</xdr:col>
      <xdr:colOff>0</xdr:colOff>
      <xdr:row>33</xdr:row>
      <xdr:rowOff>0</xdr:rowOff>
    </xdr:to>
    <xdr:graphicFrame>
      <xdr:nvGraphicFramePr>
        <xdr:cNvPr id="1" name="Diagramm 2"/>
        <xdr:cNvGraphicFramePr/>
      </xdr:nvGraphicFramePr>
      <xdr:xfrm>
        <a:off x="85744050" y="2581275"/>
        <a:ext cx="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110</xdr:col>
      <xdr:colOff>0</xdr:colOff>
      <xdr:row>9</xdr:row>
      <xdr:rowOff>0</xdr:rowOff>
    </xdr:from>
    <xdr:to>
      <xdr:col>110</xdr:col>
      <xdr:colOff>0</xdr:colOff>
      <xdr:row>13</xdr:row>
      <xdr:rowOff>19050</xdr:rowOff>
    </xdr:to>
    <xdr:graphicFrame>
      <xdr:nvGraphicFramePr>
        <xdr:cNvPr id="2" name="Diagramm 4"/>
        <xdr:cNvGraphicFramePr/>
      </xdr:nvGraphicFramePr>
      <xdr:xfrm>
        <a:off x="85744050" y="1609725"/>
        <a:ext cx="0" cy="666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-klu.ac.at/socec/inhalt/1088.htm" TargetMode="External" /><Relationship Id="rId2" Type="http://schemas.openxmlformats.org/officeDocument/2006/relationships/hyperlink" Target="mailto:fridolin.krausmann@ubi-klu.ac.a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C36"/>
  <sheetViews>
    <sheetView showGridLines="0" tabSelected="1" zoomScalePageLayoutView="0" workbookViewId="0" topLeftCell="A1">
      <pane xSplit="14" ySplit="54" topLeftCell="R67" activePane="bottomRight" state="frozen"/>
      <selection pane="topLeft" activeCell="A1" sqref="A1"/>
      <selection pane="topRight" activeCell="O1" sqref="O1"/>
      <selection pane="bottomLeft" activeCell="A48" sqref="A48"/>
      <selection pane="bottomRight" activeCell="T17" sqref="T17"/>
    </sheetView>
  </sheetViews>
  <sheetFormatPr defaultColWidth="11.421875" defaultRowHeight="12.75"/>
  <cols>
    <col min="1" max="1" width="3.8515625" style="0" customWidth="1"/>
    <col min="2" max="2" width="9.421875" style="0" customWidth="1"/>
    <col min="12" max="12" width="13.00390625" style="0" customWidth="1"/>
    <col min="14" max="14" width="37.421875" style="0" customWidth="1"/>
  </cols>
  <sheetData>
    <row r="11" ht="23.25">
      <c r="C11" s="2" t="s">
        <v>60</v>
      </c>
    </row>
    <row r="12" ht="12.75">
      <c r="C12" s="1" t="s">
        <v>61</v>
      </c>
    </row>
    <row r="13" ht="12.75">
      <c r="C13" s="1"/>
    </row>
    <row r="14" ht="12.75">
      <c r="C14" s="1"/>
    </row>
    <row r="15" spans="2:3" ht="12.75">
      <c r="B15" s="1" t="s">
        <v>0</v>
      </c>
      <c r="C15" s="3" t="s">
        <v>15</v>
      </c>
    </row>
    <row r="17" spans="2:3" ht="12.75">
      <c r="B17" s="1" t="s">
        <v>5</v>
      </c>
      <c r="C17" s="7" t="s">
        <v>21</v>
      </c>
    </row>
    <row r="18" spans="2:3" ht="12.75">
      <c r="B18" s="1"/>
      <c r="C18" s="7" t="s">
        <v>24</v>
      </c>
    </row>
    <row r="19" spans="2:3" ht="12.75">
      <c r="B19" s="1"/>
      <c r="C19" s="7" t="s">
        <v>57</v>
      </c>
    </row>
    <row r="20" ht="12.75">
      <c r="C20" s="8" t="s">
        <v>13</v>
      </c>
    </row>
    <row r="22" spans="2:3" ht="12.75">
      <c r="B22" s="1" t="s">
        <v>2</v>
      </c>
      <c r="C22" s="33" t="s">
        <v>63</v>
      </c>
    </row>
    <row r="23" ht="12.75">
      <c r="C23" s="33" t="s">
        <v>62</v>
      </c>
    </row>
    <row r="24" ht="12.75">
      <c r="C24" s="33" t="s">
        <v>64</v>
      </c>
    </row>
    <row r="25" ht="12.75">
      <c r="C25" s="4" t="s">
        <v>65</v>
      </c>
    </row>
    <row r="27" spans="2:3" ht="12.75">
      <c r="B27" s="1" t="s">
        <v>6</v>
      </c>
      <c r="C27" s="30" t="s">
        <v>59</v>
      </c>
    </row>
    <row r="28" spans="2:3" ht="12.75">
      <c r="B28" s="1"/>
      <c r="C28" s="4" t="s">
        <v>11</v>
      </c>
    </row>
    <row r="29" ht="12.75">
      <c r="C29" t="s">
        <v>7</v>
      </c>
    </row>
    <row r="30" ht="12.75">
      <c r="C30" t="s">
        <v>8</v>
      </c>
    </row>
    <row r="31" ht="12.75">
      <c r="C31" t="s">
        <v>14</v>
      </c>
    </row>
    <row r="32" ht="12.75">
      <c r="C32" t="s">
        <v>9</v>
      </c>
    </row>
    <row r="33" ht="12.75">
      <c r="C33" t="s">
        <v>10</v>
      </c>
    </row>
    <row r="34" ht="12.75">
      <c r="C34" t="s">
        <v>4</v>
      </c>
    </row>
    <row r="36" spans="2:3" ht="12.75">
      <c r="B36" s="1" t="s">
        <v>1</v>
      </c>
      <c r="C36" s="4" t="s">
        <v>3</v>
      </c>
    </row>
  </sheetData>
  <sheetProtection/>
  <hyperlinks>
    <hyperlink ref="C36" r:id="rId1" display="http://www.uni-klu.ac.at/socec/inhalt/1088.htm"/>
    <hyperlink ref="C17" location="'Material flow data'!A1" display="Material flow data"/>
    <hyperlink ref="C28" r:id="rId2" display="fridolin.krausmann@uni-klu.ac.at"/>
    <hyperlink ref="C20" location="'Technical notes'!A1" display="Technical notes"/>
    <hyperlink ref="C18" location="'Energy flow data'!A1" display="Energy flow data"/>
    <hyperlink ref="C19" location="'Aggregate Indicators'!A1" display="Aggregate Indicators"/>
  </hyperlink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F57"/>
  <sheetViews>
    <sheetView zoomScale="75" zoomScaleNormal="75" zoomScalePageLayoutView="0" workbookViewId="0" topLeftCell="A1">
      <pane xSplit="1" ySplit="9" topLeftCell="G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X4" sqref="X4"/>
    </sheetView>
  </sheetViews>
  <sheetFormatPr defaultColWidth="11.421875" defaultRowHeight="12.75"/>
  <cols>
    <col min="1" max="1" width="13.8515625" style="12" customWidth="1"/>
    <col min="2" max="3" width="14.00390625" style="11" bestFit="1" customWidth="1"/>
    <col min="4" max="4" width="13.00390625" style="11" bestFit="1" customWidth="1"/>
    <col min="5" max="6" width="14.00390625" style="11" bestFit="1" customWidth="1"/>
    <col min="8" max="8" width="11.421875" style="6" customWidth="1"/>
    <col min="9" max="9" width="12.57421875" style="6" customWidth="1"/>
    <col min="10" max="10" width="12.421875" style="6" customWidth="1"/>
    <col min="11" max="11" width="11.421875" style="6" customWidth="1"/>
    <col min="15" max="15" width="11.421875" style="13" customWidth="1"/>
    <col min="16" max="16" width="12.00390625" style="13" bestFit="1" customWidth="1"/>
    <col min="22" max="23" width="13.421875" style="0" bestFit="1" customWidth="1"/>
    <col min="24" max="24" width="13.140625" style="0" bestFit="1" customWidth="1"/>
    <col min="25" max="26" width="14.8515625" style="0" bestFit="1" customWidth="1"/>
    <col min="27" max="27" width="13.421875" style="0" bestFit="1" customWidth="1"/>
  </cols>
  <sheetData>
    <row r="1" spans="1:16" s="5" customFormat="1" ht="15.75">
      <c r="A1" s="9" t="s">
        <v>66</v>
      </c>
      <c r="B1" s="11"/>
      <c r="C1" s="11"/>
      <c r="D1" s="11"/>
      <c r="E1" s="11"/>
      <c r="F1" s="11"/>
      <c r="H1" s="6"/>
      <c r="I1" s="6"/>
      <c r="J1" s="6"/>
      <c r="K1" s="6"/>
      <c r="O1" s="14"/>
      <c r="P1" s="14"/>
    </row>
    <row r="2" spans="1:16" s="5" customFormat="1" ht="15.75">
      <c r="A2" s="9" t="s">
        <v>67</v>
      </c>
      <c r="B2" s="11"/>
      <c r="C2" s="11"/>
      <c r="D2" s="11"/>
      <c r="E2" s="11"/>
      <c r="F2" s="11"/>
      <c r="H2" s="6"/>
      <c r="I2" s="6"/>
      <c r="J2" s="6"/>
      <c r="K2" s="6"/>
      <c r="O2" s="14"/>
      <c r="P2" s="14"/>
    </row>
    <row r="3" spans="1:16" s="5" customFormat="1" ht="15.75">
      <c r="A3" s="9" t="s">
        <v>25</v>
      </c>
      <c r="B3" s="11"/>
      <c r="C3" s="11"/>
      <c r="D3" s="11"/>
      <c r="E3" s="11"/>
      <c r="F3" s="11"/>
      <c r="H3" s="6"/>
      <c r="I3" s="6"/>
      <c r="J3" s="6"/>
      <c r="K3" s="6"/>
      <c r="O3" s="13"/>
      <c r="P3" s="13"/>
    </row>
    <row r="4" spans="1:16" s="5" customFormat="1" ht="12.75">
      <c r="A4" s="12"/>
      <c r="B4" s="11"/>
      <c r="C4" s="11"/>
      <c r="D4" s="11"/>
      <c r="E4" s="11"/>
      <c r="F4" s="11"/>
      <c r="H4" s="6"/>
      <c r="I4" s="6"/>
      <c r="J4" s="6"/>
      <c r="K4" s="6"/>
      <c r="O4" s="13"/>
      <c r="P4" s="13"/>
    </row>
    <row r="5" spans="1:16" s="5" customFormat="1" ht="12.75">
      <c r="A5" s="32" t="s">
        <v>33</v>
      </c>
      <c r="B5" s="11"/>
      <c r="C5" s="11"/>
      <c r="D5" s="11"/>
      <c r="E5" s="11"/>
      <c r="F5" s="11"/>
      <c r="H5" s="6"/>
      <c r="I5" s="6"/>
      <c r="J5" s="6"/>
      <c r="K5" s="6"/>
      <c r="O5" s="13"/>
      <c r="P5" s="13"/>
    </row>
    <row r="6" spans="7:136" ht="12.75">
      <c r="G6" s="6"/>
      <c r="N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EF6" s="6"/>
    </row>
    <row r="7" spans="2:136" ht="12.75">
      <c r="B7" s="20" t="s">
        <v>32</v>
      </c>
      <c r="C7" s="20"/>
      <c r="D7" s="20"/>
      <c r="E7" s="20"/>
      <c r="F7" s="20"/>
      <c r="G7" s="6"/>
      <c r="H7" s="19" t="s">
        <v>27</v>
      </c>
      <c r="I7" s="19"/>
      <c r="J7" s="19"/>
      <c r="K7" s="19"/>
      <c r="L7" s="19"/>
      <c r="M7" s="19"/>
      <c r="N7" s="6"/>
      <c r="O7" s="22" t="s">
        <v>28</v>
      </c>
      <c r="P7" s="22"/>
      <c r="Q7" s="19"/>
      <c r="R7" s="19"/>
      <c r="S7" s="19"/>
      <c r="T7" s="23"/>
      <c r="U7" s="6"/>
      <c r="V7" s="22" t="s">
        <v>46</v>
      </c>
      <c r="W7" s="22"/>
      <c r="X7" s="19"/>
      <c r="Y7" s="19"/>
      <c r="Z7" s="19"/>
      <c r="AA7" s="23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EF7" s="6"/>
    </row>
    <row r="8" spans="2:136" ht="12.75">
      <c r="B8" s="20" t="s">
        <v>42</v>
      </c>
      <c r="C8" s="20" t="s">
        <v>42</v>
      </c>
      <c r="D8" s="20" t="s">
        <v>42</v>
      </c>
      <c r="E8" s="20" t="s">
        <v>42</v>
      </c>
      <c r="F8" s="20" t="s">
        <v>42</v>
      </c>
      <c r="G8" s="6"/>
      <c r="H8" s="20" t="s">
        <v>42</v>
      </c>
      <c r="I8" s="20" t="s">
        <v>42</v>
      </c>
      <c r="J8" s="20" t="s">
        <v>42</v>
      </c>
      <c r="K8" s="20" t="s">
        <v>42</v>
      </c>
      <c r="L8" s="20" t="s">
        <v>42</v>
      </c>
      <c r="M8" s="20" t="s">
        <v>42</v>
      </c>
      <c r="N8" s="6"/>
      <c r="O8" s="20" t="s">
        <v>42</v>
      </c>
      <c r="P8" s="20" t="s">
        <v>42</v>
      </c>
      <c r="Q8" s="20" t="s">
        <v>42</v>
      </c>
      <c r="R8" s="20" t="s">
        <v>42</v>
      </c>
      <c r="S8" s="20" t="s">
        <v>42</v>
      </c>
      <c r="T8" s="20" t="s">
        <v>42</v>
      </c>
      <c r="U8" s="6"/>
      <c r="V8" s="20" t="s">
        <v>42</v>
      </c>
      <c r="W8" s="20" t="s">
        <v>42</v>
      </c>
      <c r="X8" s="20" t="s">
        <v>42</v>
      </c>
      <c r="Y8" s="20" t="s">
        <v>42</v>
      </c>
      <c r="Z8" s="20" t="s">
        <v>42</v>
      </c>
      <c r="AA8" s="20" t="s">
        <v>42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EF8" s="6"/>
    </row>
    <row r="9" spans="1:136" ht="12.75">
      <c r="A9" s="15" t="s">
        <v>16</v>
      </c>
      <c r="B9" s="20" t="s">
        <v>12</v>
      </c>
      <c r="C9" s="20" t="s">
        <v>17</v>
      </c>
      <c r="D9" s="20" t="s">
        <v>69</v>
      </c>
      <c r="E9" s="20" t="s">
        <v>70</v>
      </c>
      <c r="F9" s="20" t="s">
        <v>31</v>
      </c>
      <c r="G9" s="6"/>
      <c r="H9" s="20" t="s">
        <v>12</v>
      </c>
      <c r="I9" s="20" t="s">
        <v>17</v>
      </c>
      <c r="J9" s="20" t="s">
        <v>73</v>
      </c>
      <c r="K9" s="20" t="s">
        <v>70</v>
      </c>
      <c r="L9" s="21" t="s">
        <v>30</v>
      </c>
      <c r="M9" s="21" t="s">
        <v>27</v>
      </c>
      <c r="N9" s="6"/>
      <c r="O9" s="20" t="s">
        <v>12</v>
      </c>
      <c r="P9" s="20" t="s">
        <v>17</v>
      </c>
      <c r="Q9" s="20" t="s">
        <v>73</v>
      </c>
      <c r="R9" s="20" t="s">
        <v>70</v>
      </c>
      <c r="S9" s="21" t="s">
        <v>30</v>
      </c>
      <c r="T9" s="19" t="s">
        <v>28</v>
      </c>
      <c r="U9" s="6"/>
      <c r="V9" s="20" t="s">
        <v>12</v>
      </c>
      <c r="W9" s="20" t="s">
        <v>17</v>
      </c>
      <c r="X9" s="20" t="s">
        <v>73</v>
      </c>
      <c r="Y9" s="20" t="s">
        <v>70</v>
      </c>
      <c r="Z9" s="21" t="s">
        <v>30</v>
      </c>
      <c r="AA9" s="19" t="s">
        <v>26</v>
      </c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EF9" s="6"/>
    </row>
    <row r="10" spans="1:27" ht="12.75">
      <c r="A10" s="15">
        <v>1961</v>
      </c>
      <c r="B10" s="17">
        <v>986935.1680859311</v>
      </c>
      <c r="C10" s="17">
        <v>57177.8025</v>
      </c>
      <c r="D10" s="17">
        <v>39004</v>
      </c>
      <c r="E10" s="17">
        <v>199190.7</v>
      </c>
      <c r="F10" s="11">
        <f aca="true" t="shared" si="0" ref="F10:F57">SUM(B10:E10)</f>
        <v>1282307.670585931</v>
      </c>
      <c r="G10" s="17"/>
      <c r="H10" s="17">
        <v>5134.997</v>
      </c>
      <c r="I10" s="17">
        <v>7705</v>
      </c>
      <c r="J10" s="17">
        <v>2736.57413</v>
      </c>
      <c r="K10" s="31">
        <v>0</v>
      </c>
      <c r="L10" s="31">
        <v>0</v>
      </c>
      <c r="M10" s="17">
        <f>SUM(H10:L10)</f>
        <v>15576.57113</v>
      </c>
      <c r="N10" s="17"/>
      <c r="O10" s="18">
        <v>1732.2020000000002</v>
      </c>
      <c r="P10" s="31">
        <v>165</v>
      </c>
      <c r="Q10" s="18">
        <v>0</v>
      </c>
      <c r="R10" s="31">
        <v>0</v>
      </c>
      <c r="S10" s="31">
        <v>0</v>
      </c>
      <c r="T10" s="17">
        <f>SUM(O10:S10)</f>
        <v>1897.2020000000002</v>
      </c>
      <c r="V10" s="17">
        <f>B10+H10-O10</f>
        <v>990337.963085931</v>
      </c>
      <c r="W10" s="17">
        <f aca="true" t="shared" si="1" ref="W10:Y25">C10+I10-P10</f>
        <v>64717.8025</v>
      </c>
      <c r="X10" s="17">
        <f t="shared" si="1"/>
        <v>41740.57413</v>
      </c>
      <c r="Y10" s="17">
        <f t="shared" si="1"/>
        <v>199190.7</v>
      </c>
      <c r="Z10" s="31">
        <f>L10-S10</f>
        <v>0</v>
      </c>
      <c r="AA10" s="17">
        <f>SUM(V10:Z10)</f>
        <v>1295987.039715931</v>
      </c>
    </row>
    <row r="11" spans="1:27" ht="12.75">
      <c r="A11" s="15">
        <v>1962</v>
      </c>
      <c r="B11" s="17">
        <v>983628.8132023469</v>
      </c>
      <c r="C11" s="17">
        <v>63783.988387096775</v>
      </c>
      <c r="D11" s="17">
        <v>41344</v>
      </c>
      <c r="E11" s="17">
        <v>204284.9</v>
      </c>
      <c r="F11" s="11">
        <f t="shared" si="0"/>
        <v>1293041.7015894437</v>
      </c>
      <c r="G11" s="17"/>
      <c r="H11" s="17">
        <v>5306.618999999999</v>
      </c>
      <c r="I11" s="17">
        <v>8176</v>
      </c>
      <c r="J11" s="17">
        <v>2784.739675</v>
      </c>
      <c r="K11" s="17">
        <v>0</v>
      </c>
      <c r="L11" s="17">
        <v>48.165545</v>
      </c>
      <c r="M11" s="17">
        <f aca="true" t="shared" si="2" ref="M11:M57">SUM(H11:L11)</f>
        <v>16315.52422</v>
      </c>
      <c r="N11" s="17"/>
      <c r="O11" s="18">
        <v>2095.5480000000002</v>
      </c>
      <c r="P11" s="18">
        <v>64</v>
      </c>
      <c r="Q11" s="18">
        <v>5559.570135899998</v>
      </c>
      <c r="R11" s="18">
        <v>0</v>
      </c>
      <c r="S11" s="18">
        <v>93.513927</v>
      </c>
      <c r="T11" s="17">
        <f aca="true" t="shared" si="3" ref="T11:T57">SUM(O11:S11)</f>
        <v>7812.632062899998</v>
      </c>
      <c r="V11" s="17">
        <f aca="true" t="shared" si="4" ref="V11:V57">B11+H11-O11</f>
        <v>986839.8842023469</v>
      </c>
      <c r="W11" s="17">
        <f t="shared" si="1"/>
        <v>71895.98838709678</v>
      </c>
      <c r="X11" s="17">
        <f t="shared" si="1"/>
        <v>38569.169539099996</v>
      </c>
      <c r="Y11" s="17">
        <f t="shared" si="1"/>
        <v>204284.9</v>
      </c>
      <c r="Z11" s="11">
        <f aca="true" t="shared" si="5" ref="Z11:Z57">L11-S11</f>
        <v>-45.348381999999994</v>
      </c>
      <c r="AA11" s="17">
        <f aca="true" t="shared" si="6" ref="AA11:AA57">SUM(V11:Z11)</f>
        <v>1301544.5937465434</v>
      </c>
    </row>
    <row r="12" spans="1:27" ht="12.75">
      <c r="A12" s="15">
        <v>1963</v>
      </c>
      <c r="B12" s="17">
        <v>980110.3284425269</v>
      </c>
      <c r="C12" s="17">
        <v>70329.09333333334</v>
      </c>
      <c r="D12" s="17">
        <v>43684</v>
      </c>
      <c r="E12" s="17">
        <v>212480.9</v>
      </c>
      <c r="F12" s="11">
        <f t="shared" si="0"/>
        <v>1306604.3217758602</v>
      </c>
      <c r="G12" s="17"/>
      <c r="H12" s="17">
        <v>5948.6848</v>
      </c>
      <c r="I12" s="17">
        <v>8656</v>
      </c>
      <c r="J12" s="17">
        <v>2526.5412819999997</v>
      </c>
      <c r="K12" s="17">
        <v>0</v>
      </c>
      <c r="L12" s="17">
        <v>39.095134</v>
      </c>
      <c r="M12" s="17">
        <f t="shared" si="2"/>
        <v>17170.321215999997</v>
      </c>
      <c r="N12" s="17"/>
      <c r="O12" s="18">
        <v>2530.5316</v>
      </c>
      <c r="P12" s="18">
        <v>394</v>
      </c>
      <c r="Q12" s="18">
        <v>10404.360914799998</v>
      </c>
      <c r="R12" s="18">
        <v>0</v>
      </c>
      <c r="S12" s="18">
        <v>99.976388</v>
      </c>
      <c r="T12" s="17">
        <f t="shared" si="3"/>
        <v>13428.868902799997</v>
      </c>
      <c r="V12" s="17">
        <f t="shared" si="4"/>
        <v>983528.4816425269</v>
      </c>
      <c r="W12" s="17">
        <f t="shared" si="1"/>
        <v>78591.09333333334</v>
      </c>
      <c r="X12" s="17">
        <f t="shared" si="1"/>
        <v>35806.1803672</v>
      </c>
      <c r="Y12" s="17">
        <f t="shared" si="1"/>
        <v>212480.9</v>
      </c>
      <c r="Z12" s="11">
        <f t="shared" si="5"/>
        <v>-60.881254</v>
      </c>
      <c r="AA12" s="17">
        <f t="shared" si="6"/>
        <v>1310345.7740890603</v>
      </c>
    </row>
    <row r="13" spans="1:27" ht="12.75">
      <c r="A13" s="15">
        <v>1964</v>
      </c>
      <c r="B13" s="17">
        <v>1007563.9706982101</v>
      </c>
      <c r="C13" s="17">
        <v>68539.7261016949</v>
      </c>
      <c r="D13" s="17">
        <v>45524</v>
      </c>
      <c r="E13" s="17">
        <v>219155.9</v>
      </c>
      <c r="F13" s="11">
        <f t="shared" si="0"/>
        <v>1340783.596799905</v>
      </c>
      <c r="G13" s="17"/>
      <c r="H13" s="17">
        <v>7717.693899999999</v>
      </c>
      <c r="I13" s="17">
        <v>8801</v>
      </c>
      <c r="J13" s="17">
        <v>3091.871178</v>
      </c>
      <c r="K13" s="17">
        <v>0</v>
      </c>
      <c r="L13" s="17">
        <v>58.43939</v>
      </c>
      <c r="M13" s="17">
        <f t="shared" si="2"/>
        <v>19669.004468</v>
      </c>
      <c r="N13" s="17"/>
      <c r="O13" s="18">
        <v>2210.1890000000008</v>
      </c>
      <c r="P13" s="18">
        <v>390</v>
      </c>
      <c r="Q13" s="18">
        <v>12546.661066100003</v>
      </c>
      <c r="R13" s="18">
        <v>0</v>
      </c>
      <c r="S13" s="18">
        <v>93.68467</v>
      </c>
      <c r="T13" s="17">
        <f t="shared" si="3"/>
        <v>15240.534736100004</v>
      </c>
      <c r="V13" s="17">
        <f t="shared" si="4"/>
        <v>1013071.47559821</v>
      </c>
      <c r="W13" s="17">
        <f t="shared" si="1"/>
        <v>76950.7261016949</v>
      </c>
      <c r="X13" s="17">
        <f t="shared" si="1"/>
        <v>36069.2101119</v>
      </c>
      <c r="Y13" s="17">
        <f t="shared" si="1"/>
        <v>219155.9</v>
      </c>
      <c r="Z13" s="11">
        <f t="shared" si="5"/>
        <v>-35.245279999999994</v>
      </c>
      <c r="AA13" s="17">
        <f t="shared" si="6"/>
        <v>1345212.0665318049</v>
      </c>
    </row>
    <row r="14" spans="1:27" ht="12.75">
      <c r="A14" s="15">
        <v>1965</v>
      </c>
      <c r="B14" s="17">
        <v>1019855.6286526733</v>
      </c>
      <c r="C14" s="17">
        <v>75657.6301754386</v>
      </c>
      <c r="D14" s="17">
        <v>47927.2</v>
      </c>
      <c r="E14" s="17">
        <v>230191.5</v>
      </c>
      <c r="F14" s="11">
        <f t="shared" si="0"/>
        <v>1373631.9588281119</v>
      </c>
      <c r="G14" s="17"/>
      <c r="H14" s="17">
        <v>9091.640600000002</v>
      </c>
      <c r="I14" s="17">
        <v>8895</v>
      </c>
      <c r="J14" s="17">
        <v>3181.351268</v>
      </c>
      <c r="K14" s="17">
        <v>0</v>
      </c>
      <c r="L14" s="17">
        <v>2.841775</v>
      </c>
      <c r="M14" s="17">
        <f t="shared" si="2"/>
        <v>21170.833643</v>
      </c>
      <c r="N14" s="17"/>
      <c r="O14" s="18">
        <v>2001.8657999999996</v>
      </c>
      <c r="P14" s="18">
        <v>296</v>
      </c>
      <c r="Q14" s="18">
        <v>13237.642901</v>
      </c>
      <c r="R14" s="18">
        <v>0</v>
      </c>
      <c r="S14" s="18">
        <v>1.931568</v>
      </c>
      <c r="T14" s="17">
        <f t="shared" si="3"/>
        <v>15537.440268999999</v>
      </c>
      <c r="V14" s="17">
        <f t="shared" si="4"/>
        <v>1026945.4034526733</v>
      </c>
      <c r="W14" s="17">
        <f t="shared" si="1"/>
        <v>84256.6301754386</v>
      </c>
      <c r="X14" s="17">
        <f t="shared" si="1"/>
        <v>37870.908366999996</v>
      </c>
      <c r="Y14" s="17">
        <f t="shared" si="1"/>
        <v>230191.5</v>
      </c>
      <c r="Z14" s="11">
        <f t="shared" si="5"/>
        <v>0.9102070000000002</v>
      </c>
      <c r="AA14" s="17">
        <f t="shared" si="6"/>
        <v>1379265.352202112</v>
      </c>
    </row>
    <row r="15" spans="1:27" ht="12.75">
      <c r="A15" s="15">
        <v>1966</v>
      </c>
      <c r="B15" s="17">
        <v>1017438.3726657109</v>
      </c>
      <c r="C15" s="17">
        <v>80074.98857142856</v>
      </c>
      <c r="D15" s="17">
        <v>51213</v>
      </c>
      <c r="E15" s="17">
        <v>233204.2</v>
      </c>
      <c r="F15" s="11">
        <f t="shared" si="0"/>
        <v>1381930.5612371394</v>
      </c>
      <c r="G15" s="17"/>
      <c r="H15" s="17">
        <v>11667.480900000002</v>
      </c>
      <c r="I15" s="17">
        <v>9174</v>
      </c>
      <c r="J15" s="17">
        <v>3669.705522</v>
      </c>
      <c r="K15" s="17">
        <v>0</v>
      </c>
      <c r="L15" s="17">
        <v>98.745552</v>
      </c>
      <c r="M15" s="17">
        <f t="shared" si="2"/>
        <v>24609.931974000003</v>
      </c>
      <c r="N15" s="17"/>
      <c r="O15" s="18">
        <v>2085.3344499999994</v>
      </c>
      <c r="P15" s="18">
        <v>227</v>
      </c>
      <c r="Q15" s="18">
        <v>16410.442036000004</v>
      </c>
      <c r="R15" s="18">
        <v>0</v>
      </c>
      <c r="S15" s="18">
        <v>44.776097</v>
      </c>
      <c r="T15" s="17">
        <f t="shared" si="3"/>
        <v>18767.552583000004</v>
      </c>
      <c r="V15" s="17">
        <f t="shared" si="4"/>
        <v>1027020.5191157109</v>
      </c>
      <c r="W15" s="17">
        <f t="shared" si="1"/>
        <v>89021.98857142856</v>
      </c>
      <c r="X15" s="17">
        <f t="shared" si="1"/>
        <v>38472.263485999996</v>
      </c>
      <c r="Y15" s="17">
        <f t="shared" si="1"/>
        <v>233204.2</v>
      </c>
      <c r="Z15" s="11">
        <f t="shared" si="5"/>
        <v>53.969455</v>
      </c>
      <c r="AA15" s="17">
        <f t="shared" si="6"/>
        <v>1387772.9406281393</v>
      </c>
    </row>
    <row r="16" spans="1:27" ht="12.75">
      <c r="A16" s="15">
        <v>1967</v>
      </c>
      <c r="B16" s="17">
        <v>1011394.2250315661</v>
      </c>
      <c r="C16" s="17">
        <v>82784.80545454547</v>
      </c>
      <c r="D16" s="17">
        <v>55863</v>
      </c>
      <c r="E16" s="17">
        <v>237514.5</v>
      </c>
      <c r="F16" s="11">
        <f t="shared" si="0"/>
        <v>1387556.5304861115</v>
      </c>
      <c r="G16" s="17"/>
      <c r="H16" s="17">
        <v>11800.983150000002</v>
      </c>
      <c r="I16" s="17">
        <v>9287</v>
      </c>
      <c r="J16" s="17">
        <v>4176.803887</v>
      </c>
      <c r="K16" s="17">
        <v>0</v>
      </c>
      <c r="L16" s="17">
        <v>96.311473</v>
      </c>
      <c r="M16" s="17">
        <f t="shared" si="2"/>
        <v>25361.098510000003</v>
      </c>
      <c r="N16" s="17"/>
      <c r="O16" s="18">
        <v>1779.7747000000002</v>
      </c>
      <c r="P16" s="18">
        <v>1940</v>
      </c>
      <c r="Q16" s="18">
        <v>16842.208958</v>
      </c>
      <c r="R16" s="18">
        <v>0</v>
      </c>
      <c r="S16" s="18">
        <v>13.320573</v>
      </c>
      <c r="T16" s="17">
        <f t="shared" si="3"/>
        <v>20575.304231</v>
      </c>
      <c r="V16" s="17">
        <f t="shared" si="4"/>
        <v>1021415.4334815661</v>
      </c>
      <c r="W16" s="17">
        <f t="shared" si="1"/>
        <v>90131.80545454547</v>
      </c>
      <c r="X16" s="17">
        <f t="shared" si="1"/>
        <v>43197.594929</v>
      </c>
      <c r="Y16" s="17">
        <f t="shared" si="1"/>
        <v>237514.5</v>
      </c>
      <c r="Z16" s="11">
        <f t="shared" si="5"/>
        <v>82.99090000000001</v>
      </c>
      <c r="AA16" s="17">
        <f t="shared" si="6"/>
        <v>1392342.3247651116</v>
      </c>
    </row>
    <row r="17" spans="1:27" ht="12.75">
      <c r="A17" s="15">
        <v>1968</v>
      </c>
      <c r="B17" s="17">
        <v>1031379.7084749641</v>
      </c>
      <c r="C17" s="17">
        <v>86953.61272727273</v>
      </c>
      <c r="D17" s="17">
        <v>60523</v>
      </c>
      <c r="E17" s="17">
        <v>244112.3</v>
      </c>
      <c r="F17" s="11">
        <f t="shared" si="0"/>
        <v>1422968.621202237</v>
      </c>
      <c r="G17" s="17"/>
      <c r="H17" s="17">
        <v>7199.90965</v>
      </c>
      <c r="I17" s="17">
        <v>11001</v>
      </c>
      <c r="J17" s="17">
        <v>5073.659285000001</v>
      </c>
      <c r="K17" s="17">
        <v>0</v>
      </c>
      <c r="L17" s="17">
        <v>129.53543</v>
      </c>
      <c r="M17" s="17">
        <f t="shared" si="2"/>
        <v>23404.104365000003</v>
      </c>
      <c r="N17" s="17"/>
      <c r="O17" s="18">
        <v>1877.0471499999999</v>
      </c>
      <c r="P17" s="18">
        <v>361</v>
      </c>
      <c r="Q17" s="18">
        <v>19935.281644</v>
      </c>
      <c r="R17" s="18">
        <v>0</v>
      </c>
      <c r="S17" s="18">
        <v>43.455957</v>
      </c>
      <c r="T17" s="17">
        <f t="shared" si="3"/>
        <v>22216.784750999996</v>
      </c>
      <c r="V17" s="17">
        <f t="shared" si="4"/>
        <v>1036702.5709749642</v>
      </c>
      <c r="W17" s="17">
        <f t="shared" si="1"/>
        <v>97593.61272727273</v>
      </c>
      <c r="X17" s="17">
        <f t="shared" si="1"/>
        <v>45661.377641</v>
      </c>
      <c r="Y17" s="17">
        <f t="shared" si="1"/>
        <v>244112.3</v>
      </c>
      <c r="Z17" s="11">
        <f t="shared" si="5"/>
        <v>86.079473</v>
      </c>
      <c r="AA17" s="17">
        <f t="shared" si="6"/>
        <v>1424155.9408162371</v>
      </c>
    </row>
    <row r="18" spans="1:27" ht="12.75">
      <c r="A18" s="15">
        <v>1969</v>
      </c>
      <c r="B18" s="17">
        <v>1073128.8813251036</v>
      </c>
      <c r="C18" s="17">
        <v>88636.48545454544</v>
      </c>
      <c r="D18" s="17">
        <v>65163</v>
      </c>
      <c r="E18" s="17">
        <v>260455.3</v>
      </c>
      <c r="F18" s="11">
        <f t="shared" si="0"/>
        <v>1487383.666779649</v>
      </c>
      <c r="G18" s="17"/>
      <c r="H18" s="17">
        <v>5411.183249999998</v>
      </c>
      <c r="I18" s="17">
        <v>11389</v>
      </c>
      <c r="J18" s="17">
        <v>3291.4667080000004</v>
      </c>
      <c r="K18" s="17">
        <v>0</v>
      </c>
      <c r="L18" s="17">
        <v>56.084756</v>
      </c>
      <c r="M18" s="17">
        <f t="shared" si="2"/>
        <v>20147.734714</v>
      </c>
      <c r="N18" s="17"/>
      <c r="O18" s="18">
        <v>1685.5291500000003</v>
      </c>
      <c r="P18" s="18">
        <v>526</v>
      </c>
      <c r="Q18" s="18">
        <v>19316.725436999994</v>
      </c>
      <c r="R18" s="18">
        <v>0</v>
      </c>
      <c r="S18" s="18">
        <v>77.146532</v>
      </c>
      <c r="T18" s="17">
        <f t="shared" si="3"/>
        <v>21605.401118999995</v>
      </c>
      <c r="V18" s="17">
        <f t="shared" si="4"/>
        <v>1076854.5354251035</v>
      </c>
      <c r="W18" s="17">
        <f t="shared" si="1"/>
        <v>99499.48545454544</v>
      </c>
      <c r="X18" s="17">
        <f t="shared" si="1"/>
        <v>49137.74127100001</v>
      </c>
      <c r="Y18" s="17">
        <f t="shared" si="1"/>
        <v>260455.3</v>
      </c>
      <c r="Z18" s="11">
        <f t="shared" si="5"/>
        <v>-21.061775999999995</v>
      </c>
      <c r="AA18" s="17">
        <f t="shared" si="6"/>
        <v>1485926.000374649</v>
      </c>
    </row>
    <row r="19" spans="1:27" ht="12.75">
      <c r="A19" s="15">
        <v>1970</v>
      </c>
      <c r="B19" s="17">
        <v>1098677.523951371</v>
      </c>
      <c r="C19" s="17">
        <v>91216.01999999999</v>
      </c>
      <c r="D19" s="17">
        <v>73197.44767076668</v>
      </c>
      <c r="E19" s="17">
        <v>265984.6</v>
      </c>
      <c r="F19" s="11">
        <f t="shared" si="0"/>
        <v>1529075.5916221375</v>
      </c>
      <c r="G19" s="17"/>
      <c r="H19" s="17">
        <v>5320.62125</v>
      </c>
      <c r="I19" s="17">
        <v>12453</v>
      </c>
      <c r="J19" s="17">
        <v>3622.7060369999995</v>
      </c>
      <c r="K19" s="17">
        <v>0</v>
      </c>
      <c r="L19" s="17">
        <v>459.382286</v>
      </c>
      <c r="M19" s="17">
        <f t="shared" si="2"/>
        <v>21855.709573</v>
      </c>
      <c r="N19" s="17"/>
      <c r="O19" s="18">
        <v>2269.679649999999</v>
      </c>
      <c r="P19" s="18">
        <v>489</v>
      </c>
      <c r="Q19" s="18">
        <v>25513.179915999994</v>
      </c>
      <c r="R19" s="18">
        <v>0</v>
      </c>
      <c r="S19" s="18">
        <v>90.099957</v>
      </c>
      <c r="T19" s="17">
        <f t="shared" si="3"/>
        <v>28361.95952299999</v>
      </c>
      <c r="V19" s="17">
        <f t="shared" si="4"/>
        <v>1101728.465551371</v>
      </c>
      <c r="W19" s="17">
        <f t="shared" si="1"/>
        <v>103180.01999999999</v>
      </c>
      <c r="X19" s="17">
        <f t="shared" si="1"/>
        <v>51306.97379176668</v>
      </c>
      <c r="Y19" s="17">
        <f t="shared" si="1"/>
        <v>265984.6</v>
      </c>
      <c r="Z19" s="11">
        <f t="shared" si="5"/>
        <v>369.282329</v>
      </c>
      <c r="AA19" s="17">
        <f t="shared" si="6"/>
        <v>1522569.3416721378</v>
      </c>
    </row>
    <row r="20" spans="1:27" ht="12.75">
      <c r="A20" s="15">
        <v>1971</v>
      </c>
      <c r="B20" s="17">
        <v>1100265.0431415078</v>
      </c>
      <c r="C20" s="17">
        <v>89604.66</v>
      </c>
      <c r="D20" s="17">
        <v>78566.60473722834</v>
      </c>
      <c r="E20" s="17">
        <v>276108</v>
      </c>
      <c r="F20" s="11">
        <f t="shared" si="0"/>
        <v>1544544.307878736</v>
      </c>
      <c r="G20" s="17"/>
      <c r="H20" s="17">
        <v>3780.3135</v>
      </c>
      <c r="I20" s="17">
        <v>14883</v>
      </c>
      <c r="J20" s="17">
        <v>6274.726422000001</v>
      </c>
      <c r="K20" s="17">
        <v>0</v>
      </c>
      <c r="L20" s="17">
        <v>1607.806539</v>
      </c>
      <c r="M20" s="17">
        <f t="shared" si="2"/>
        <v>26545.846461</v>
      </c>
      <c r="N20" s="17"/>
      <c r="O20" s="18">
        <v>2403.0330500000005</v>
      </c>
      <c r="P20" s="18">
        <v>152</v>
      </c>
      <c r="Q20" s="18">
        <v>22292.83614</v>
      </c>
      <c r="R20" s="18">
        <v>0</v>
      </c>
      <c r="S20" s="18">
        <v>369.782557</v>
      </c>
      <c r="T20" s="17">
        <f t="shared" si="3"/>
        <v>25217.651747</v>
      </c>
      <c r="V20" s="17">
        <f t="shared" si="4"/>
        <v>1101642.3235915077</v>
      </c>
      <c r="W20" s="17">
        <f t="shared" si="1"/>
        <v>104335.66</v>
      </c>
      <c r="X20" s="17">
        <f t="shared" si="1"/>
        <v>62548.49501922834</v>
      </c>
      <c r="Y20" s="17">
        <f t="shared" si="1"/>
        <v>276108</v>
      </c>
      <c r="Z20" s="11">
        <f t="shared" si="5"/>
        <v>1238.023982</v>
      </c>
      <c r="AA20" s="17">
        <f t="shared" si="6"/>
        <v>1545872.5025927362</v>
      </c>
    </row>
    <row r="21" spans="1:27" ht="12.75">
      <c r="A21" s="15">
        <v>1972</v>
      </c>
      <c r="B21" s="17">
        <v>1092196.2201015388</v>
      </c>
      <c r="C21" s="17">
        <v>93818.72</v>
      </c>
      <c r="D21" s="17">
        <v>82794.17333743333</v>
      </c>
      <c r="E21" s="17">
        <v>284580.1</v>
      </c>
      <c r="F21" s="11">
        <f t="shared" si="0"/>
        <v>1553389.213438972</v>
      </c>
      <c r="G21" s="17"/>
      <c r="H21" s="17">
        <v>1772.9916999999998</v>
      </c>
      <c r="I21" s="17">
        <v>15304</v>
      </c>
      <c r="J21" s="17">
        <v>5099.667708</v>
      </c>
      <c r="K21" s="17">
        <v>0</v>
      </c>
      <c r="L21" s="17">
        <v>421.087119</v>
      </c>
      <c r="M21" s="17">
        <f t="shared" si="2"/>
        <v>22597.746527</v>
      </c>
      <c r="N21" s="17"/>
      <c r="O21" s="18">
        <v>2413.5246</v>
      </c>
      <c r="P21" s="18">
        <v>112</v>
      </c>
      <c r="Q21" s="18">
        <v>24597.667447</v>
      </c>
      <c r="R21" s="18">
        <v>0</v>
      </c>
      <c r="S21" s="18">
        <v>691.492756</v>
      </c>
      <c r="T21" s="17">
        <f t="shared" si="3"/>
        <v>27814.684803</v>
      </c>
      <c r="V21" s="17">
        <f t="shared" si="4"/>
        <v>1091555.6872015388</v>
      </c>
      <c r="W21" s="17">
        <f t="shared" si="1"/>
        <v>109010.72</v>
      </c>
      <c r="X21" s="17">
        <f t="shared" si="1"/>
        <v>63296.17359843332</v>
      </c>
      <c r="Y21" s="17">
        <f t="shared" si="1"/>
        <v>284580.1</v>
      </c>
      <c r="Z21" s="11">
        <f t="shared" si="5"/>
        <v>-270.405637</v>
      </c>
      <c r="AA21" s="17">
        <f t="shared" si="6"/>
        <v>1548172.2751629723</v>
      </c>
    </row>
    <row r="22" spans="1:27" ht="12.75">
      <c r="A22" s="15">
        <v>1973</v>
      </c>
      <c r="B22" s="17">
        <v>1129666.7432318898</v>
      </c>
      <c r="C22" s="17">
        <v>94850.84</v>
      </c>
      <c r="D22" s="17">
        <v>82133.10973763834</v>
      </c>
      <c r="E22" s="17">
        <v>280190.7</v>
      </c>
      <c r="F22" s="11">
        <f t="shared" si="0"/>
        <v>1586841.3929695282</v>
      </c>
      <c r="G22" s="17"/>
      <c r="H22" s="17">
        <v>4805.522150000001</v>
      </c>
      <c r="I22" s="17">
        <v>17435</v>
      </c>
      <c r="J22" s="17">
        <v>5020.722177</v>
      </c>
      <c r="K22" s="17">
        <v>0</v>
      </c>
      <c r="L22" s="17">
        <v>58.161864</v>
      </c>
      <c r="M22" s="17">
        <f t="shared" si="2"/>
        <v>27319.406191000002</v>
      </c>
      <c r="N22" s="17"/>
      <c r="O22" s="18">
        <v>2752.935650000001</v>
      </c>
      <c r="P22" s="18">
        <v>180</v>
      </c>
      <c r="Q22" s="18">
        <v>23770.146745000002</v>
      </c>
      <c r="R22" s="18">
        <v>0</v>
      </c>
      <c r="S22" s="18">
        <v>80.436257</v>
      </c>
      <c r="T22" s="17">
        <f t="shared" si="3"/>
        <v>26783.518652000002</v>
      </c>
      <c r="V22" s="17">
        <f t="shared" si="4"/>
        <v>1131719.3297318898</v>
      </c>
      <c r="W22" s="17">
        <f t="shared" si="1"/>
        <v>112105.84</v>
      </c>
      <c r="X22" s="17">
        <f t="shared" si="1"/>
        <v>63383.68516963834</v>
      </c>
      <c r="Y22" s="17">
        <f t="shared" si="1"/>
        <v>280190.7</v>
      </c>
      <c r="Z22" s="11">
        <f t="shared" si="5"/>
        <v>-22.274392999999996</v>
      </c>
      <c r="AA22" s="17">
        <f t="shared" si="6"/>
        <v>1587377.2805085282</v>
      </c>
    </row>
    <row r="23" spans="1:27" ht="12.75">
      <c r="A23" s="15">
        <v>1974</v>
      </c>
      <c r="B23" s="17">
        <v>1144458.3323060332</v>
      </c>
      <c r="C23" s="17">
        <v>105397.84</v>
      </c>
      <c r="D23" s="17">
        <v>83591.47867097166</v>
      </c>
      <c r="E23" s="17">
        <v>275091.9</v>
      </c>
      <c r="F23" s="11">
        <f t="shared" si="0"/>
        <v>1608539.5509770052</v>
      </c>
      <c r="G23" s="17"/>
      <c r="H23" s="17">
        <v>6024.185199999999</v>
      </c>
      <c r="I23" s="17">
        <v>16915</v>
      </c>
      <c r="J23" s="17">
        <v>5893.405855999999</v>
      </c>
      <c r="K23" s="17">
        <v>0</v>
      </c>
      <c r="L23" s="17">
        <v>50.278052</v>
      </c>
      <c r="M23" s="17">
        <f t="shared" si="2"/>
        <v>28882.869108</v>
      </c>
      <c r="N23" s="17"/>
      <c r="O23" s="18">
        <v>2592.6032000000005</v>
      </c>
      <c r="P23" s="18">
        <v>203</v>
      </c>
      <c r="Q23" s="18">
        <v>24546.943879</v>
      </c>
      <c r="R23" s="18">
        <v>0</v>
      </c>
      <c r="S23" s="18">
        <v>94.37745</v>
      </c>
      <c r="T23" s="17">
        <f t="shared" si="3"/>
        <v>27436.924529</v>
      </c>
      <c r="V23" s="17">
        <f t="shared" si="4"/>
        <v>1147889.9143060332</v>
      </c>
      <c r="W23" s="17">
        <f t="shared" si="1"/>
        <v>122109.84</v>
      </c>
      <c r="X23" s="17">
        <f t="shared" si="1"/>
        <v>64937.940647971656</v>
      </c>
      <c r="Y23" s="17">
        <f t="shared" si="1"/>
        <v>275091.9</v>
      </c>
      <c r="Z23" s="11">
        <f t="shared" si="5"/>
        <v>-44.099397999999994</v>
      </c>
      <c r="AA23" s="17">
        <f t="shared" si="6"/>
        <v>1609985.495556005</v>
      </c>
    </row>
    <row r="24" spans="1:27" ht="12.75">
      <c r="A24" s="15">
        <v>1975</v>
      </c>
      <c r="B24" s="17">
        <v>1180967.3484685281</v>
      </c>
      <c r="C24" s="17">
        <v>118048.86</v>
      </c>
      <c r="D24" s="17">
        <v>90723.5374041</v>
      </c>
      <c r="E24" s="17">
        <v>288450.4</v>
      </c>
      <c r="F24" s="11">
        <f t="shared" si="0"/>
        <v>1678190.1458726283</v>
      </c>
      <c r="G24" s="17"/>
      <c r="H24" s="17">
        <v>8319.005950000002</v>
      </c>
      <c r="I24" s="17">
        <v>15914</v>
      </c>
      <c r="J24" s="17">
        <v>5440.307702</v>
      </c>
      <c r="K24" s="17">
        <v>0</v>
      </c>
      <c r="L24" s="17">
        <v>66.695499</v>
      </c>
      <c r="M24" s="17">
        <f t="shared" si="2"/>
        <v>29740.009151000006</v>
      </c>
      <c r="N24" s="17"/>
      <c r="O24" s="18">
        <v>3110.6738000000005</v>
      </c>
      <c r="P24" s="18">
        <v>165</v>
      </c>
      <c r="Q24" s="18">
        <v>25436.436874999996</v>
      </c>
      <c r="R24" s="18">
        <v>0</v>
      </c>
      <c r="S24" s="18">
        <v>73.876871</v>
      </c>
      <c r="T24" s="17">
        <f t="shared" si="3"/>
        <v>28785.987545999997</v>
      </c>
      <c r="V24" s="17">
        <f t="shared" si="4"/>
        <v>1186175.680618528</v>
      </c>
      <c r="W24" s="17">
        <f t="shared" si="1"/>
        <v>133797.86</v>
      </c>
      <c r="X24" s="17">
        <f t="shared" si="1"/>
        <v>70727.40823110001</v>
      </c>
      <c r="Y24" s="17">
        <f t="shared" si="1"/>
        <v>288450.4</v>
      </c>
      <c r="Z24" s="11">
        <f t="shared" si="5"/>
        <v>-7.181371999999996</v>
      </c>
      <c r="AA24" s="17">
        <f t="shared" si="6"/>
        <v>1679144.1674776282</v>
      </c>
    </row>
    <row r="25" spans="1:27" ht="12.75">
      <c r="A25" s="15">
        <v>1976</v>
      </c>
      <c r="B25" s="17">
        <v>1190507.069118798</v>
      </c>
      <c r="C25" s="17">
        <v>121240.22</v>
      </c>
      <c r="D25" s="17">
        <v>96921.5062041</v>
      </c>
      <c r="E25" s="17">
        <v>312276.9</v>
      </c>
      <c r="F25" s="11">
        <f t="shared" si="0"/>
        <v>1720945.6953228982</v>
      </c>
      <c r="G25" s="17"/>
      <c r="H25" s="17">
        <v>7879.420300000001</v>
      </c>
      <c r="I25" s="17">
        <v>16284</v>
      </c>
      <c r="J25" s="17">
        <v>3292.056737</v>
      </c>
      <c r="K25" s="17">
        <v>0</v>
      </c>
      <c r="L25" s="17">
        <v>37.786632</v>
      </c>
      <c r="M25" s="17">
        <f t="shared" si="2"/>
        <v>27493.263669</v>
      </c>
      <c r="N25" s="17"/>
      <c r="O25" s="18">
        <v>4394.013099999999</v>
      </c>
      <c r="P25" s="18">
        <v>82</v>
      </c>
      <c r="Q25" s="18">
        <v>28551.240992000003</v>
      </c>
      <c r="R25" s="18">
        <v>0</v>
      </c>
      <c r="S25" s="18">
        <v>130.749913</v>
      </c>
      <c r="T25" s="17">
        <f t="shared" si="3"/>
        <v>33158.004005</v>
      </c>
      <c r="V25" s="17">
        <f t="shared" si="4"/>
        <v>1193992.476318798</v>
      </c>
      <c r="W25" s="17">
        <f t="shared" si="1"/>
        <v>137442.22</v>
      </c>
      <c r="X25" s="17">
        <f t="shared" si="1"/>
        <v>71662.3219491</v>
      </c>
      <c r="Y25" s="17">
        <f t="shared" si="1"/>
        <v>312276.9</v>
      </c>
      <c r="Z25" s="11">
        <f t="shared" si="5"/>
        <v>-92.963281</v>
      </c>
      <c r="AA25" s="17">
        <f t="shared" si="6"/>
        <v>1715280.9549868978</v>
      </c>
    </row>
    <row r="26" spans="1:27" ht="12.75">
      <c r="A26" s="15">
        <v>1977</v>
      </c>
      <c r="B26" s="17">
        <v>1225850.8293352718</v>
      </c>
      <c r="C26" s="17">
        <v>124096</v>
      </c>
      <c r="D26" s="17">
        <v>98405.24633702332</v>
      </c>
      <c r="E26" s="17">
        <v>320007</v>
      </c>
      <c r="F26" s="11">
        <f t="shared" si="0"/>
        <v>1768359.0756722952</v>
      </c>
      <c r="G26" s="17"/>
      <c r="H26" s="17">
        <v>2916.8425</v>
      </c>
      <c r="I26" s="17">
        <v>17159</v>
      </c>
      <c r="J26" s="17">
        <v>4864.4945529999995</v>
      </c>
      <c r="K26" s="17">
        <v>0</v>
      </c>
      <c r="L26" s="17">
        <v>60.301745</v>
      </c>
      <c r="M26" s="17">
        <f t="shared" si="2"/>
        <v>25000.638798</v>
      </c>
      <c r="N26" s="17"/>
      <c r="O26" s="18">
        <v>2885.9145000000008</v>
      </c>
      <c r="P26" s="18">
        <v>59</v>
      </c>
      <c r="Q26" s="18">
        <v>28198.869349</v>
      </c>
      <c r="R26" s="18">
        <v>0</v>
      </c>
      <c r="S26" s="18">
        <v>135.159848</v>
      </c>
      <c r="T26" s="17">
        <f t="shared" si="3"/>
        <v>31278.943697</v>
      </c>
      <c r="V26" s="17">
        <f t="shared" si="4"/>
        <v>1225881.757335272</v>
      </c>
      <c r="W26" s="17">
        <f aca="true" t="shared" si="7" ref="W26:W57">C26+I26-P26</f>
        <v>141196</v>
      </c>
      <c r="X26" s="17">
        <f aca="true" t="shared" si="8" ref="X26:X57">D26+J26-Q26</f>
        <v>75070.87154102331</v>
      </c>
      <c r="Y26" s="17">
        <f aca="true" t="shared" si="9" ref="Y26:Y57">E26+K26-R26</f>
        <v>320007</v>
      </c>
      <c r="Z26" s="11">
        <f t="shared" si="5"/>
        <v>-74.85810300000001</v>
      </c>
      <c r="AA26" s="17">
        <f t="shared" si="6"/>
        <v>1762080.770773295</v>
      </c>
    </row>
    <row r="27" spans="1:27" ht="12.75">
      <c r="A27" s="15">
        <v>1978</v>
      </c>
      <c r="B27" s="17">
        <v>1271435.0889780833</v>
      </c>
      <c r="C27" s="17">
        <v>120822.36</v>
      </c>
      <c r="D27" s="17">
        <v>96929.09880328001</v>
      </c>
      <c r="E27" s="17">
        <v>340275.8</v>
      </c>
      <c r="F27" s="11">
        <f t="shared" si="0"/>
        <v>1829462.3477813634</v>
      </c>
      <c r="G27" s="17"/>
      <c r="H27" s="17">
        <v>2246.77535</v>
      </c>
      <c r="I27" s="17">
        <v>18470</v>
      </c>
      <c r="J27" s="17">
        <v>7531.614116000001</v>
      </c>
      <c r="K27" s="17">
        <v>0</v>
      </c>
      <c r="L27" s="17">
        <v>187.068021</v>
      </c>
      <c r="M27" s="17">
        <f t="shared" si="2"/>
        <v>28435.457487</v>
      </c>
      <c r="N27" s="17"/>
      <c r="O27" s="18">
        <v>3322.65395</v>
      </c>
      <c r="P27" s="18">
        <v>316</v>
      </c>
      <c r="Q27" s="18">
        <v>23281.789625000005</v>
      </c>
      <c r="R27" s="18">
        <v>0</v>
      </c>
      <c r="S27" s="18">
        <v>427.900694</v>
      </c>
      <c r="T27" s="17">
        <f t="shared" si="3"/>
        <v>27348.344269000005</v>
      </c>
      <c r="V27" s="17">
        <f t="shared" si="4"/>
        <v>1270359.2103780834</v>
      </c>
      <c r="W27" s="17">
        <f t="shared" si="7"/>
        <v>138976.36</v>
      </c>
      <c r="X27" s="17">
        <f t="shared" si="8"/>
        <v>81178.92329428</v>
      </c>
      <c r="Y27" s="17">
        <f t="shared" si="9"/>
        <v>340275.8</v>
      </c>
      <c r="Z27" s="11">
        <f t="shared" si="5"/>
        <v>-240.832673</v>
      </c>
      <c r="AA27" s="17">
        <f t="shared" si="6"/>
        <v>1830549.4609993633</v>
      </c>
    </row>
    <row r="28" spans="1:27" ht="12.75">
      <c r="A28" s="15">
        <v>1979</v>
      </c>
      <c r="B28" s="17">
        <v>1252161.2071052939</v>
      </c>
      <c r="C28" s="17">
        <v>123767.16</v>
      </c>
      <c r="D28" s="17">
        <v>98619.304003075</v>
      </c>
      <c r="E28" s="17">
        <v>337101.9</v>
      </c>
      <c r="F28" s="11">
        <f t="shared" si="0"/>
        <v>1811649.5711083687</v>
      </c>
      <c r="G28" s="17"/>
      <c r="H28" s="17">
        <v>2125.1774</v>
      </c>
      <c r="I28" s="17">
        <v>21767</v>
      </c>
      <c r="J28" s="17">
        <v>7951.754106</v>
      </c>
      <c r="K28" s="17">
        <v>0</v>
      </c>
      <c r="L28" s="17">
        <v>425.872838</v>
      </c>
      <c r="M28" s="17">
        <f t="shared" si="2"/>
        <v>32269.804344</v>
      </c>
      <c r="N28" s="17"/>
      <c r="O28" s="18">
        <v>4741.949599999999</v>
      </c>
      <c r="P28" s="18">
        <v>238</v>
      </c>
      <c r="Q28" s="18">
        <v>31947.998659</v>
      </c>
      <c r="R28" s="18">
        <v>0</v>
      </c>
      <c r="S28" s="18">
        <v>449.718753</v>
      </c>
      <c r="T28" s="17">
        <f t="shared" si="3"/>
        <v>37377.667012</v>
      </c>
      <c r="V28" s="17">
        <f t="shared" si="4"/>
        <v>1249544.4349052939</v>
      </c>
      <c r="W28" s="17">
        <f t="shared" si="7"/>
        <v>145296.16</v>
      </c>
      <c r="X28" s="17">
        <f t="shared" si="8"/>
        <v>74623.059450075</v>
      </c>
      <c r="Y28" s="17">
        <f t="shared" si="9"/>
        <v>337101.9</v>
      </c>
      <c r="Z28" s="11">
        <f t="shared" si="5"/>
        <v>-23.84591499999999</v>
      </c>
      <c r="AA28" s="17">
        <f t="shared" si="6"/>
        <v>1806541.708440369</v>
      </c>
    </row>
    <row r="29" spans="1:27" ht="12.75">
      <c r="A29" s="15">
        <v>1980</v>
      </c>
      <c r="B29" s="17">
        <v>1256880.09025363</v>
      </c>
      <c r="C29" s="17">
        <v>131235.76</v>
      </c>
      <c r="D29" s="17">
        <v>98345.56126974167</v>
      </c>
      <c r="E29" s="17">
        <v>341749.6</v>
      </c>
      <c r="F29" s="11">
        <f t="shared" si="0"/>
        <v>1828211.0115233716</v>
      </c>
      <c r="G29" s="17"/>
      <c r="H29" s="17">
        <v>2999.2885499999998</v>
      </c>
      <c r="I29" s="17">
        <v>23987</v>
      </c>
      <c r="J29" s="17">
        <v>8594.312571999999</v>
      </c>
      <c r="K29" s="17">
        <v>0</v>
      </c>
      <c r="L29" s="17">
        <v>576.24811</v>
      </c>
      <c r="M29" s="17">
        <f t="shared" si="2"/>
        <v>36156.849232</v>
      </c>
      <c r="N29" s="17"/>
      <c r="O29" s="18">
        <v>3448.1191</v>
      </c>
      <c r="P29" s="18">
        <v>794</v>
      </c>
      <c r="Q29" s="18">
        <v>27726.568271999993</v>
      </c>
      <c r="R29" s="18">
        <v>0</v>
      </c>
      <c r="S29" s="18">
        <v>411.458691</v>
      </c>
      <c r="T29" s="17">
        <f t="shared" si="3"/>
        <v>32380.146062999993</v>
      </c>
      <c r="V29" s="17">
        <f t="shared" si="4"/>
        <v>1256431.2597036299</v>
      </c>
      <c r="W29" s="17">
        <f t="shared" si="7"/>
        <v>154428.76</v>
      </c>
      <c r="X29" s="17">
        <f t="shared" si="8"/>
        <v>79213.30556974167</v>
      </c>
      <c r="Y29" s="17">
        <f t="shared" si="9"/>
        <v>341749.6</v>
      </c>
      <c r="Z29" s="11">
        <f t="shared" si="5"/>
        <v>164.789419</v>
      </c>
      <c r="AA29" s="17">
        <f t="shared" si="6"/>
        <v>1831987.7146923714</v>
      </c>
    </row>
    <row r="30" spans="1:27" ht="12.75">
      <c r="A30" s="15">
        <v>1981</v>
      </c>
      <c r="B30" s="17">
        <v>1315037.6067338702</v>
      </c>
      <c r="C30" s="17">
        <v>153264.62</v>
      </c>
      <c r="D30" s="17">
        <v>101475.02986974167</v>
      </c>
      <c r="E30" s="17">
        <v>368725</v>
      </c>
      <c r="F30" s="11">
        <f t="shared" si="0"/>
        <v>1938502.256603612</v>
      </c>
      <c r="G30" s="17"/>
      <c r="H30" s="17">
        <v>3391.139200000001</v>
      </c>
      <c r="I30" s="17">
        <v>21006</v>
      </c>
      <c r="J30" s="17">
        <v>8631.803376</v>
      </c>
      <c r="K30" s="17">
        <v>0</v>
      </c>
      <c r="L30" s="17">
        <v>666.631491</v>
      </c>
      <c r="M30" s="17">
        <f t="shared" si="2"/>
        <v>33695.574067</v>
      </c>
      <c r="N30" s="17"/>
      <c r="O30" s="18">
        <v>3882.67315</v>
      </c>
      <c r="P30" s="18">
        <v>1272</v>
      </c>
      <c r="Q30" s="18">
        <v>23578.431417999996</v>
      </c>
      <c r="R30" s="18">
        <v>0</v>
      </c>
      <c r="S30" s="18">
        <v>1762.292291</v>
      </c>
      <c r="T30" s="17">
        <f t="shared" si="3"/>
        <v>30495.396858999997</v>
      </c>
      <c r="V30" s="17">
        <f t="shared" si="4"/>
        <v>1314546.0727838704</v>
      </c>
      <c r="W30" s="17">
        <f t="shared" si="7"/>
        <v>172998.62</v>
      </c>
      <c r="X30" s="17">
        <f t="shared" si="8"/>
        <v>86528.40182774168</v>
      </c>
      <c r="Y30" s="17">
        <f t="shared" si="9"/>
        <v>368725</v>
      </c>
      <c r="Z30" s="11">
        <f t="shared" si="5"/>
        <v>-1095.6608</v>
      </c>
      <c r="AA30" s="17">
        <f t="shared" si="6"/>
        <v>1941702.433811612</v>
      </c>
    </row>
    <row r="31" spans="1:27" ht="12.75">
      <c r="A31" s="15">
        <v>1982</v>
      </c>
      <c r="B31" s="17">
        <v>1365900.2372843174</v>
      </c>
      <c r="C31" s="17">
        <v>171540.86</v>
      </c>
      <c r="D31" s="17">
        <v>105361.60986933167</v>
      </c>
      <c r="E31" s="17">
        <v>371124</v>
      </c>
      <c r="F31" s="11">
        <f t="shared" si="0"/>
        <v>2013926.707153649</v>
      </c>
      <c r="G31" s="17"/>
      <c r="H31" s="17">
        <v>3967.4491</v>
      </c>
      <c r="I31" s="17">
        <v>23230</v>
      </c>
      <c r="J31" s="17">
        <v>8771.109003999998</v>
      </c>
      <c r="K31" s="17">
        <v>0</v>
      </c>
      <c r="L31" s="17">
        <v>0</v>
      </c>
      <c r="M31" s="17">
        <f t="shared" si="2"/>
        <v>35968.558103999996</v>
      </c>
      <c r="N31" s="17"/>
      <c r="O31" s="18">
        <v>3621.58425</v>
      </c>
      <c r="P31" s="18">
        <v>5497</v>
      </c>
      <c r="Q31" s="18">
        <v>21859.072352</v>
      </c>
      <c r="R31" s="18">
        <v>0</v>
      </c>
      <c r="S31" s="18">
        <v>429.043777</v>
      </c>
      <c r="T31" s="17">
        <f t="shared" si="3"/>
        <v>31406.700378999998</v>
      </c>
      <c r="V31" s="17">
        <f t="shared" si="4"/>
        <v>1366246.1021343174</v>
      </c>
      <c r="W31" s="17">
        <f t="shared" si="7"/>
        <v>189273.86</v>
      </c>
      <c r="X31" s="17">
        <f t="shared" si="8"/>
        <v>92273.64652133167</v>
      </c>
      <c r="Y31" s="17">
        <f t="shared" si="9"/>
        <v>371124</v>
      </c>
      <c r="Z31" s="11">
        <f t="shared" si="5"/>
        <v>-429.043777</v>
      </c>
      <c r="AA31" s="17">
        <f t="shared" si="6"/>
        <v>2018488.5648786493</v>
      </c>
    </row>
    <row r="32" spans="1:27" ht="12.75">
      <c r="A32" s="15">
        <v>1983</v>
      </c>
      <c r="B32" s="17">
        <v>1417044.3163582326</v>
      </c>
      <c r="C32" s="17">
        <v>189445.26</v>
      </c>
      <c r="D32" s="17">
        <v>105615.31413620333</v>
      </c>
      <c r="E32" s="17">
        <v>418705.7</v>
      </c>
      <c r="F32" s="11">
        <f t="shared" si="0"/>
        <v>2130810.590494436</v>
      </c>
      <c r="G32" s="17"/>
      <c r="H32" s="17">
        <v>5655.9259999999995</v>
      </c>
      <c r="I32" s="17">
        <v>20578</v>
      </c>
      <c r="J32" s="17">
        <v>10201.183678</v>
      </c>
      <c r="K32" s="17">
        <v>0</v>
      </c>
      <c r="L32" s="17">
        <v>624.137555</v>
      </c>
      <c r="M32" s="17">
        <f t="shared" si="2"/>
        <v>37059.247233</v>
      </c>
      <c r="N32" s="17"/>
      <c r="O32" s="18">
        <v>3954.2859999999996</v>
      </c>
      <c r="P32" s="18">
        <v>7074</v>
      </c>
      <c r="Q32" s="18">
        <v>24812.651175</v>
      </c>
      <c r="R32" s="18">
        <v>0</v>
      </c>
      <c r="S32" s="18">
        <v>554.076049</v>
      </c>
      <c r="T32" s="17">
        <f t="shared" si="3"/>
        <v>36395.013224</v>
      </c>
      <c r="V32" s="17">
        <f t="shared" si="4"/>
        <v>1418745.9563582325</v>
      </c>
      <c r="W32" s="17">
        <f t="shared" si="7"/>
        <v>202949.26</v>
      </c>
      <c r="X32" s="17">
        <f t="shared" si="8"/>
        <v>91003.84663920334</v>
      </c>
      <c r="Y32" s="17">
        <f t="shared" si="9"/>
        <v>418705.7</v>
      </c>
      <c r="Z32" s="11">
        <f t="shared" si="5"/>
        <v>70.06150600000001</v>
      </c>
      <c r="AA32" s="17">
        <f t="shared" si="6"/>
        <v>2131474.8245034358</v>
      </c>
    </row>
    <row r="33" spans="1:27" ht="12.75">
      <c r="A33" s="15">
        <v>1984</v>
      </c>
      <c r="B33" s="17">
        <v>1422948.0138048767</v>
      </c>
      <c r="C33" s="17">
        <v>206440.5</v>
      </c>
      <c r="D33" s="17">
        <v>116742.94673620335</v>
      </c>
      <c r="E33" s="17">
        <v>440769.8</v>
      </c>
      <c r="F33" s="11">
        <f t="shared" si="0"/>
        <v>2186901.26054108</v>
      </c>
      <c r="G33" s="17"/>
      <c r="H33" s="17">
        <v>4800.3712</v>
      </c>
      <c r="I33" s="17">
        <v>19849</v>
      </c>
      <c r="J33" s="17">
        <v>11715.713764</v>
      </c>
      <c r="K33" s="17">
        <v>0</v>
      </c>
      <c r="L33" s="17">
        <v>1076.319237</v>
      </c>
      <c r="M33" s="17">
        <f t="shared" si="2"/>
        <v>37441.404201000005</v>
      </c>
      <c r="N33" s="17"/>
      <c r="O33" s="18">
        <v>3386.6580000000004</v>
      </c>
      <c r="P33" s="18">
        <v>7537</v>
      </c>
      <c r="Q33" s="17">
        <v>28859.691414999998</v>
      </c>
      <c r="R33" s="17">
        <v>0</v>
      </c>
      <c r="S33" s="18">
        <v>480.494057</v>
      </c>
      <c r="T33" s="17">
        <f t="shared" si="3"/>
        <v>40263.843472</v>
      </c>
      <c r="V33" s="17">
        <f t="shared" si="4"/>
        <v>1424361.7270048766</v>
      </c>
      <c r="W33" s="17">
        <f t="shared" si="7"/>
        <v>218752.5</v>
      </c>
      <c r="X33" s="17">
        <f t="shared" si="8"/>
        <v>99598.96908520335</v>
      </c>
      <c r="Y33" s="17">
        <f t="shared" si="9"/>
        <v>440769.8</v>
      </c>
      <c r="Z33" s="11">
        <f t="shared" si="5"/>
        <v>595.8251799999999</v>
      </c>
      <c r="AA33" s="17">
        <f t="shared" si="6"/>
        <v>2184078.82127008</v>
      </c>
    </row>
    <row r="34" spans="1:27" ht="12.75">
      <c r="A34" s="15">
        <v>1985</v>
      </c>
      <c r="B34" s="17">
        <v>1438907.8982270851</v>
      </c>
      <c r="C34" s="17">
        <v>216458.24</v>
      </c>
      <c r="D34" s="17">
        <v>125021.39426994666</v>
      </c>
      <c r="E34" s="17">
        <v>455660.2</v>
      </c>
      <c r="F34" s="11">
        <f t="shared" si="0"/>
        <v>2236047.732497032</v>
      </c>
      <c r="G34" s="17"/>
      <c r="H34" s="17">
        <v>4426.371</v>
      </c>
      <c r="I34" s="17">
        <v>21460</v>
      </c>
      <c r="J34" s="17">
        <v>15395.98651</v>
      </c>
      <c r="K34" s="17">
        <v>0</v>
      </c>
      <c r="L34" s="17">
        <v>1999.969428</v>
      </c>
      <c r="M34" s="17">
        <f t="shared" si="2"/>
        <v>43282.326938</v>
      </c>
      <c r="N34" s="17"/>
      <c r="O34" s="18">
        <v>2975.8</v>
      </c>
      <c r="P34" s="18">
        <v>2783</v>
      </c>
      <c r="Q34" s="17">
        <v>33293.438352</v>
      </c>
      <c r="R34" s="17">
        <v>0</v>
      </c>
      <c r="S34" s="18">
        <v>407.237992</v>
      </c>
      <c r="T34" s="17">
        <f t="shared" si="3"/>
        <v>39459.476344</v>
      </c>
      <c r="V34" s="17">
        <f t="shared" si="4"/>
        <v>1440358.4692270851</v>
      </c>
      <c r="W34" s="17">
        <f t="shared" si="7"/>
        <v>235135.24</v>
      </c>
      <c r="X34" s="17">
        <f t="shared" si="8"/>
        <v>107123.94242794666</v>
      </c>
      <c r="Y34" s="17">
        <f t="shared" si="9"/>
        <v>455660.2</v>
      </c>
      <c r="Z34" s="11">
        <f t="shared" si="5"/>
        <v>1592.731436</v>
      </c>
      <c r="AA34" s="17">
        <f t="shared" si="6"/>
        <v>2239870.583091032</v>
      </c>
    </row>
    <row r="35" spans="1:27" ht="12.75">
      <c r="A35" s="15">
        <v>1986</v>
      </c>
      <c r="B35" s="17">
        <v>1458020.692697687</v>
      </c>
      <c r="C35" s="17">
        <v>235226.44</v>
      </c>
      <c r="D35" s="17">
        <v>137065.98666994664</v>
      </c>
      <c r="E35" s="17">
        <v>480097.2</v>
      </c>
      <c r="F35" s="11">
        <f t="shared" si="0"/>
        <v>2310410.3193676337</v>
      </c>
      <c r="G35" s="17"/>
      <c r="H35" s="17">
        <v>4593.1354</v>
      </c>
      <c r="I35" s="17">
        <v>20703</v>
      </c>
      <c r="J35" s="17">
        <v>15795.14819</v>
      </c>
      <c r="K35" s="17">
        <v>0</v>
      </c>
      <c r="L35" s="17">
        <v>2174.111559</v>
      </c>
      <c r="M35" s="17">
        <f t="shared" si="2"/>
        <v>43265.395148999996</v>
      </c>
      <c r="N35" s="17"/>
      <c r="O35" s="18">
        <v>3414.6763999999994</v>
      </c>
      <c r="P35" s="18">
        <v>2661</v>
      </c>
      <c r="Q35" s="17">
        <v>30378.177452</v>
      </c>
      <c r="R35" s="17">
        <v>0</v>
      </c>
      <c r="S35" s="18">
        <v>521.976368</v>
      </c>
      <c r="T35" s="17">
        <f t="shared" si="3"/>
        <v>36975.83022</v>
      </c>
      <c r="V35" s="17">
        <f t="shared" si="4"/>
        <v>1459199.151697687</v>
      </c>
      <c r="W35" s="17">
        <f t="shared" si="7"/>
        <v>253268.44</v>
      </c>
      <c r="X35" s="17">
        <f t="shared" si="8"/>
        <v>122482.95740794664</v>
      </c>
      <c r="Y35" s="17">
        <f t="shared" si="9"/>
        <v>480097.2</v>
      </c>
      <c r="Z35" s="11">
        <f t="shared" si="5"/>
        <v>1652.1351909999998</v>
      </c>
      <c r="AA35" s="17">
        <f t="shared" si="6"/>
        <v>2316699.884296634</v>
      </c>
    </row>
    <row r="36" spans="1:27" ht="12.75">
      <c r="A36" s="15">
        <v>1987</v>
      </c>
      <c r="B36" s="17">
        <v>1475343.811330536</v>
      </c>
      <c r="C36" s="17">
        <v>248722.78</v>
      </c>
      <c r="D36" s="17">
        <v>141937.08906994667</v>
      </c>
      <c r="E36" s="17">
        <v>529815.8</v>
      </c>
      <c r="F36" s="11">
        <f t="shared" si="0"/>
        <v>2395819.4804004827</v>
      </c>
      <c r="G36" s="17"/>
      <c r="H36" s="17">
        <v>5129.3384</v>
      </c>
      <c r="I36" s="17">
        <v>24464</v>
      </c>
      <c r="J36" s="17">
        <v>11325.012306</v>
      </c>
      <c r="K36" s="17">
        <v>0</v>
      </c>
      <c r="L36" s="17">
        <v>1665.547732</v>
      </c>
      <c r="M36" s="17">
        <f t="shared" si="2"/>
        <v>42583.898438</v>
      </c>
      <c r="N36" s="17"/>
      <c r="O36" s="18">
        <v>2873.3740000000003</v>
      </c>
      <c r="P36" s="18">
        <v>3513</v>
      </c>
      <c r="Q36" s="17">
        <v>32687.376457</v>
      </c>
      <c r="R36" s="17">
        <v>0</v>
      </c>
      <c r="S36" s="18">
        <v>749.467649</v>
      </c>
      <c r="T36" s="17">
        <f t="shared" si="3"/>
        <v>39823.218106</v>
      </c>
      <c r="V36" s="17">
        <f t="shared" si="4"/>
        <v>1477599.7757305359</v>
      </c>
      <c r="W36" s="17">
        <f t="shared" si="7"/>
        <v>269673.78</v>
      </c>
      <c r="X36" s="17">
        <f t="shared" si="8"/>
        <v>120574.72491894665</v>
      </c>
      <c r="Y36" s="17">
        <f t="shared" si="9"/>
        <v>529815.8</v>
      </c>
      <c r="Z36" s="11">
        <f t="shared" si="5"/>
        <v>916.080083</v>
      </c>
      <c r="AA36" s="17">
        <f t="shared" si="6"/>
        <v>2398580.1607324826</v>
      </c>
    </row>
    <row r="37" spans="1:27" ht="12.75">
      <c r="A37" s="15">
        <v>1988</v>
      </c>
      <c r="B37" s="17">
        <v>1525636.4996988056</v>
      </c>
      <c r="C37" s="17">
        <v>269862.26</v>
      </c>
      <c r="D37" s="17">
        <v>147359.90146953668</v>
      </c>
      <c r="E37" s="17">
        <v>572992</v>
      </c>
      <c r="F37" s="11">
        <f t="shared" si="0"/>
        <v>2515850.6611683425</v>
      </c>
      <c r="G37" s="17"/>
      <c r="H37" s="17">
        <v>6495.3486</v>
      </c>
      <c r="I37" s="17">
        <v>27557</v>
      </c>
      <c r="J37" s="17">
        <v>13487.446329</v>
      </c>
      <c r="K37" s="17">
        <v>0</v>
      </c>
      <c r="L37" s="17">
        <v>2487.042425</v>
      </c>
      <c r="M37" s="17">
        <f t="shared" si="2"/>
        <v>50026.837353999996</v>
      </c>
      <c r="N37" s="17"/>
      <c r="O37" s="18">
        <v>3205.7462</v>
      </c>
      <c r="P37" s="18">
        <v>2489</v>
      </c>
      <c r="Q37" s="17">
        <v>38004.65134800001</v>
      </c>
      <c r="R37" s="17">
        <v>0</v>
      </c>
      <c r="S37" s="17">
        <v>878.663371</v>
      </c>
      <c r="T37" s="17">
        <f t="shared" si="3"/>
        <v>44578.06091900001</v>
      </c>
      <c r="V37" s="17">
        <f t="shared" si="4"/>
        <v>1528926.1020988056</v>
      </c>
      <c r="W37" s="17">
        <f t="shared" si="7"/>
        <v>294930.26</v>
      </c>
      <c r="X37" s="17">
        <f t="shared" si="8"/>
        <v>122842.69645053666</v>
      </c>
      <c r="Y37" s="17">
        <f t="shared" si="9"/>
        <v>572992</v>
      </c>
      <c r="Z37" s="11">
        <f t="shared" si="5"/>
        <v>1608.379054</v>
      </c>
      <c r="AA37" s="17">
        <f t="shared" si="6"/>
        <v>2521299.4376033423</v>
      </c>
    </row>
    <row r="38" spans="1:27" ht="12.75">
      <c r="A38" s="15">
        <v>1989</v>
      </c>
      <c r="B38" s="11">
        <v>1567950.7132872276</v>
      </c>
      <c r="C38" s="11">
        <v>281200.1</v>
      </c>
      <c r="D38" s="11">
        <v>157920.02526994667</v>
      </c>
      <c r="E38" s="11">
        <v>593470</v>
      </c>
      <c r="F38" s="11">
        <f t="shared" si="0"/>
        <v>2600540.838557174</v>
      </c>
      <c r="G38" s="17"/>
      <c r="H38" s="17">
        <v>3446.5833999999995</v>
      </c>
      <c r="I38" s="17">
        <v>30343</v>
      </c>
      <c r="J38" s="17">
        <v>15288.186061999999</v>
      </c>
      <c r="K38" s="17">
        <v>0</v>
      </c>
      <c r="L38" s="17">
        <v>2006.620051</v>
      </c>
      <c r="M38" s="17">
        <f t="shared" si="2"/>
        <v>51084.389513</v>
      </c>
      <c r="N38" s="17"/>
      <c r="O38" s="18">
        <v>4967.530599999999</v>
      </c>
      <c r="P38" s="18">
        <v>2860</v>
      </c>
      <c r="Q38" s="17">
        <v>40592.279011</v>
      </c>
      <c r="R38" s="17">
        <v>0</v>
      </c>
      <c r="S38" s="17">
        <v>1380.583476</v>
      </c>
      <c r="T38" s="17">
        <f t="shared" si="3"/>
        <v>49800.393087</v>
      </c>
      <c r="V38" s="17">
        <f t="shared" si="4"/>
        <v>1566429.7660872275</v>
      </c>
      <c r="W38" s="17">
        <f t="shared" si="7"/>
        <v>308683.1</v>
      </c>
      <c r="X38" s="17">
        <f t="shared" si="8"/>
        <v>132615.93232094665</v>
      </c>
      <c r="Y38" s="17">
        <f t="shared" si="9"/>
        <v>593470</v>
      </c>
      <c r="Z38" s="11">
        <f t="shared" si="5"/>
        <v>626.0365750000001</v>
      </c>
      <c r="AA38" s="17">
        <f t="shared" si="6"/>
        <v>2601824.8349831738</v>
      </c>
    </row>
    <row r="39" spans="1:27" ht="12.75">
      <c r="A39" s="15">
        <v>1990</v>
      </c>
      <c r="B39" s="11">
        <v>1599644.973888702</v>
      </c>
      <c r="C39" s="11">
        <v>296465.2</v>
      </c>
      <c r="D39" s="11">
        <v>163555.2450678967</v>
      </c>
      <c r="E39" s="11">
        <v>623796.3</v>
      </c>
      <c r="F39" s="11">
        <f t="shared" si="0"/>
        <v>2683461.718956599</v>
      </c>
      <c r="G39" s="17"/>
      <c r="H39" s="17">
        <v>3632.2791499999994</v>
      </c>
      <c r="I39" s="17">
        <v>35553</v>
      </c>
      <c r="J39" s="17">
        <v>16268.534177</v>
      </c>
      <c r="K39" s="17">
        <v>0</v>
      </c>
      <c r="L39" s="17">
        <v>2143.383994</v>
      </c>
      <c r="M39" s="17">
        <f t="shared" si="2"/>
        <v>57597.197321</v>
      </c>
      <c r="N39" s="17"/>
      <c r="O39" s="18">
        <v>5032.8048</v>
      </c>
      <c r="P39" s="18">
        <v>2756</v>
      </c>
      <c r="Q39" s="17">
        <v>38189.826809000006</v>
      </c>
      <c r="R39" s="17">
        <v>0</v>
      </c>
      <c r="S39" s="17">
        <v>819.169155</v>
      </c>
      <c r="T39" s="17">
        <f t="shared" si="3"/>
        <v>46797.80076400001</v>
      </c>
      <c r="V39" s="17">
        <f t="shared" si="4"/>
        <v>1598244.448238702</v>
      </c>
      <c r="W39" s="17">
        <f t="shared" si="7"/>
        <v>329262.2</v>
      </c>
      <c r="X39" s="17">
        <f t="shared" si="8"/>
        <v>141633.95243589667</v>
      </c>
      <c r="Y39" s="17">
        <f t="shared" si="9"/>
        <v>623796.3</v>
      </c>
      <c r="Z39" s="11">
        <f t="shared" si="5"/>
        <v>1324.2148389999998</v>
      </c>
      <c r="AA39" s="17">
        <f t="shared" si="6"/>
        <v>2694261.1155135985</v>
      </c>
    </row>
    <row r="40" spans="1:27" ht="12.75">
      <c r="A40" s="15">
        <v>1991</v>
      </c>
      <c r="B40" s="11">
        <v>1635418.061465268</v>
      </c>
      <c r="C40" s="11">
        <v>312805.38</v>
      </c>
      <c r="D40" s="11">
        <v>174720.585003075</v>
      </c>
      <c r="E40" s="11">
        <v>666695.2</v>
      </c>
      <c r="F40" s="11">
        <f t="shared" si="0"/>
        <v>2789639.2264683433</v>
      </c>
      <c r="G40" s="17"/>
      <c r="H40" s="17">
        <v>2671.20945</v>
      </c>
      <c r="I40" s="17">
        <v>39315</v>
      </c>
      <c r="J40" s="17">
        <v>14498.355798</v>
      </c>
      <c r="K40" s="17">
        <v>0</v>
      </c>
      <c r="L40" s="17">
        <v>3624.131222</v>
      </c>
      <c r="M40" s="17">
        <f t="shared" si="2"/>
        <v>60108.696469999995</v>
      </c>
      <c r="N40" s="17"/>
      <c r="O40" s="18">
        <v>6491.6627499999995</v>
      </c>
      <c r="P40" s="18">
        <v>3020</v>
      </c>
      <c r="Q40" s="17">
        <v>35164.765681000004</v>
      </c>
      <c r="R40" s="17">
        <v>0</v>
      </c>
      <c r="S40" s="17">
        <v>977.157129</v>
      </c>
      <c r="T40" s="17">
        <f t="shared" si="3"/>
        <v>45653.58556000001</v>
      </c>
      <c r="V40" s="17">
        <f t="shared" si="4"/>
        <v>1631597.608165268</v>
      </c>
      <c r="W40" s="17">
        <f t="shared" si="7"/>
        <v>349100.38</v>
      </c>
      <c r="X40" s="17">
        <f t="shared" si="8"/>
        <v>154054.175120075</v>
      </c>
      <c r="Y40" s="17">
        <f t="shared" si="9"/>
        <v>666695.2</v>
      </c>
      <c r="Z40" s="11">
        <f t="shared" si="5"/>
        <v>2646.974093</v>
      </c>
      <c r="AA40" s="17">
        <f t="shared" si="6"/>
        <v>2804094.337378343</v>
      </c>
    </row>
    <row r="41" spans="1:27" ht="12.75">
      <c r="A41" s="15">
        <v>1992</v>
      </c>
      <c r="B41" s="11">
        <v>1679802.7413752354</v>
      </c>
      <c r="C41" s="11">
        <v>318133.72</v>
      </c>
      <c r="D41" s="11">
        <v>176724.31626892168</v>
      </c>
      <c r="E41" s="11">
        <v>671712.9</v>
      </c>
      <c r="F41" s="11">
        <f t="shared" si="0"/>
        <v>2846373.677644157</v>
      </c>
      <c r="G41" s="17"/>
      <c r="H41" s="17">
        <v>4063.8402499999993</v>
      </c>
      <c r="I41" s="17">
        <v>47265</v>
      </c>
      <c r="J41" s="17">
        <v>16907.166968999998</v>
      </c>
      <c r="K41" s="17">
        <v>0</v>
      </c>
      <c r="L41" s="17">
        <v>3752.783182</v>
      </c>
      <c r="M41" s="17">
        <f t="shared" si="2"/>
        <v>71988.79040099999</v>
      </c>
      <c r="N41" s="17"/>
      <c r="O41" s="18">
        <v>6355.62245</v>
      </c>
      <c r="P41" s="18">
        <v>3834</v>
      </c>
      <c r="Q41" s="17">
        <v>29048.465144999995</v>
      </c>
      <c r="R41" s="17">
        <v>0</v>
      </c>
      <c r="S41" s="17">
        <v>944.276946</v>
      </c>
      <c r="T41" s="17">
        <f t="shared" si="3"/>
        <v>40182.36454099999</v>
      </c>
      <c r="V41" s="17">
        <f t="shared" si="4"/>
        <v>1677510.9591752354</v>
      </c>
      <c r="W41" s="17">
        <f t="shared" si="7"/>
        <v>361564.72</v>
      </c>
      <c r="X41" s="17">
        <f t="shared" si="8"/>
        <v>164583.01809292167</v>
      </c>
      <c r="Y41" s="17">
        <f t="shared" si="9"/>
        <v>671712.9</v>
      </c>
      <c r="Z41" s="11">
        <f t="shared" si="5"/>
        <v>2808.506236</v>
      </c>
      <c r="AA41" s="17">
        <f t="shared" si="6"/>
        <v>2878180.1035041567</v>
      </c>
    </row>
    <row r="42" spans="1:27" ht="12.75">
      <c r="A42" s="15">
        <v>1993</v>
      </c>
      <c r="B42" s="11">
        <v>1670348.3644906534</v>
      </c>
      <c r="C42" s="11">
        <v>324181.24</v>
      </c>
      <c r="D42" s="11">
        <v>189824.89567076665</v>
      </c>
      <c r="E42" s="11">
        <v>694760.2</v>
      </c>
      <c r="F42" s="11">
        <f t="shared" si="0"/>
        <v>2879114.70016142</v>
      </c>
      <c r="G42" s="17"/>
      <c r="H42" s="17">
        <v>2831.3776499999994</v>
      </c>
      <c r="I42" s="17">
        <v>50399</v>
      </c>
      <c r="J42" s="17">
        <v>14479.753218</v>
      </c>
      <c r="K42" s="17">
        <v>0</v>
      </c>
      <c r="L42" s="17">
        <v>2543.588791</v>
      </c>
      <c r="M42" s="17">
        <f t="shared" si="2"/>
        <v>70253.71965900001</v>
      </c>
      <c r="N42" s="17"/>
      <c r="O42" s="18">
        <v>7992.3388</v>
      </c>
      <c r="P42" s="18">
        <v>4148</v>
      </c>
      <c r="Q42" s="17">
        <v>36450.768683</v>
      </c>
      <c r="R42" s="17">
        <v>0</v>
      </c>
      <c r="S42" s="17">
        <v>1238.04413</v>
      </c>
      <c r="T42" s="17">
        <f t="shared" si="3"/>
        <v>49829.151613</v>
      </c>
      <c r="V42" s="17">
        <f t="shared" si="4"/>
        <v>1665187.4033406533</v>
      </c>
      <c r="W42" s="17">
        <f t="shared" si="7"/>
        <v>370432.24</v>
      </c>
      <c r="X42" s="17">
        <f t="shared" si="8"/>
        <v>167853.88020576665</v>
      </c>
      <c r="Y42" s="17">
        <f t="shared" si="9"/>
        <v>694760.2</v>
      </c>
      <c r="Z42" s="11">
        <f t="shared" si="5"/>
        <v>1305.5446610000001</v>
      </c>
      <c r="AA42" s="17">
        <f t="shared" si="6"/>
        <v>2899539.26820742</v>
      </c>
    </row>
    <row r="43" spans="1:27" ht="12.75">
      <c r="A43" s="15">
        <v>1994</v>
      </c>
      <c r="B43" s="11">
        <v>1687053.7265557467</v>
      </c>
      <c r="C43" s="11">
        <v>344406.2</v>
      </c>
      <c r="D43" s="11">
        <v>207177.72113845832</v>
      </c>
      <c r="E43" s="11">
        <v>731530.1</v>
      </c>
      <c r="F43" s="11">
        <f t="shared" si="0"/>
        <v>2970167.747694205</v>
      </c>
      <c r="G43" s="17"/>
      <c r="H43" s="17">
        <v>4644.9721</v>
      </c>
      <c r="I43" s="17">
        <v>52498</v>
      </c>
      <c r="J43" s="17">
        <v>19913.25182</v>
      </c>
      <c r="K43" s="17">
        <v>0</v>
      </c>
      <c r="L43" s="17">
        <v>3383.221437</v>
      </c>
      <c r="M43" s="17">
        <f t="shared" si="2"/>
        <v>80439.445357</v>
      </c>
      <c r="N43" s="17"/>
      <c r="O43" s="18">
        <v>7168.2508</v>
      </c>
      <c r="P43" s="18">
        <v>3987</v>
      </c>
      <c r="Q43" s="17">
        <v>36390.696135000006</v>
      </c>
      <c r="R43" s="17">
        <v>0</v>
      </c>
      <c r="S43" s="17">
        <v>1365.516727</v>
      </c>
      <c r="T43" s="17">
        <f t="shared" si="3"/>
        <v>48911.46366200001</v>
      </c>
      <c r="V43" s="17">
        <f t="shared" si="4"/>
        <v>1684530.4478557466</v>
      </c>
      <c r="W43" s="17">
        <f t="shared" si="7"/>
        <v>392917.2</v>
      </c>
      <c r="X43" s="17">
        <f t="shared" si="8"/>
        <v>190700.27682345832</v>
      </c>
      <c r="Y43" s="17">
        <f t="shared" si="9"/>
        <v>731530.1</v>
      </c>
      <c r="Z43" s="11">
        <f t="shared" si="5"/>
        <v>2017.7047100000002</v>
      </c>
      <c r="AA43" s="17">
        <f t="shared" si="6"/>
        <v>3001695.729389205</v>
      </c>
    </row>
    <row r="44" spans="1:27" ht="12.75">
      <c r="A44" s="15">
        <v>1995</v>
      </c>
      <c r="B44" s="11">
        <v>1743336.1062228915</v>
      </c>
      <c r="C44" s="11">
        <v>371133.14</v>
      </c>
      <c r="D44" s="11">
        <v>216676.37160615</v>
      </c>
      <c r="E44" s="11">
        <v>804600</v>
      </c>
      <c r="F44" s="11">
        <f t="shared" si="0"/>
        <v>3135745.6178290416</v>
      </c>
      <c r="G44" s="17"/>
      <c r="H44" s="17">
        <v>3712.650799999999</v>
      </c>
      <c r="I44" s="17">
        <v>60926</v>
      </c>
      <c r="J44" s="17">
        <v>21307.163866</v>
      </c>
      <c r="K44" s="17">
        <v>0</v>
      </c>
      <c r="L44" s="17">
        <v>3419.490964</v>
      </c>
      <c r="M44" s="17">
        <f t="shared" si="2"/>
        <v>89365.30562999999</v>
      </c>
      <c r="N44" s="17"/>
      <c r="O44" s="18">
        <v>13574.890200000003</v>
      </c>
      <c r="P44" s="18">
        <v>4115</v>
      </c>
      <c r="Q44" s="17">
        <v>42040.62504700001</v>
      </c>
      <c r="R44" s="17">
        <v>0</v>
      </c>
      <c r="S44" s="17">
        <v>1507.786996</v>
      </c>
      <c r="T44" s="17">
        <f t="shared" si="3"/>
        <v>61238.30224300001</v>
      </c>
      <c r="V44" s="17">
        <f t="shared" si="4"/>
        <v>1733473.8668228914</v>
      </c>
      <c r="W44" s="17">
        <f t="shared" si="7"/>
        <v>427944.14</v>
      </c>
      <c r="X44" s="17">
        <f t="shared" si="8"/>
        <v>195942.91042514998</v>
      </c>
      <c r="Y44" s="17">
        <f t="shared" si="9"/>
        <v>804600</v>
      </c>
      <c r="Z44" s="11">
        <f t="shared" si="5"/>
        <v>1911.703968</v>
      </c>
      <c r="AA44" s="17">
        <f t="shared" si="6"/>
        <v>3163872.6212160415</v>
      </c>
    </row>
    <row r="45" spans="1:27" ht="12.75">
      <c r="A45" s="15">
        <v>1996</v>
      </c>
      <c r="B45" s="11">
        <v>1753808.7948727682</v>
      </c>
      <c r="C45" s="11">
        <v>386466.46</v>
      </c>
      <c r="D45" s="11">
        <v>225270.84053989337</v>
      </c>
      <c r="E45" s="11">
        <v>860235.9</v>
      </c>
      <c r="F45" s="11">
        <f t="shared" si="0"/>
        <v>3225781.995412661</v>
      </c>
      <c r="G45" s="17"/>
      <c r="H45" s="17">
        <v>5567.8102</v>
      </c>
      <c r="I45" s="17">
        <v>68226</v>
      </c>
      <c r="J45" s="17">
        <v>17903.725425</v>
      </c>
      <c r="K45" s="17">
        <v>0</v>
      </c>
      <c r="L45" s="17">
        <v>3342.2859</v>
      </c>
      <c r="M45" s="17">
        <f t="shared" si="2"/>
        <v>95039.821525</v>
      </c>
      <c r="N45" s="17"/>
      <c r="O45" s="18">
        <v>13820.305800000002</v>
      </c>
      <c r="P45" s="18">
        <v>3669</v>
      </c>
      <c r="Q45" s="17">
        <v>29203.499336</v>
      </c>
      <c r="R45" s="17">
        <v>0</v>
      </c>
      <c r="S45" s="17">
        <v>2197.623186</v>
      </c>
      <c r="T45" s="17">
        <f t="shared" si="3"/>
        <v>48890.428322</v>
      </c>
      <c r="V45" s="17">
        <f t="shared" si="4"/>
        <v>1745556.2992727682</v>
      </c>
      <c r="W45" s="17">
        <f t="shared" si="7"/>
        <v>451023.46</v>
      </c>
      <c r="X45" s="17">
        <f t="shared" si="8"/>
        <v>213971.06662889337</v>
      </c>
      <c r="Y45" s="17">
        <f t="shared" si="9"/>
        <v>860235.9</v>
      </c>
      <c r="Z45" s="11">
        <f t="shared" si="5"/>
        <v>1144.662714</v>
      </c>
      <c r="AA45" s="17">
        <f t="shared" si="6"/>
        <v>3271931.3886156613</v>
      </c>
    </row>
    <row r="46" spans="1:27" ht="12.75">
      <c r="A46" s="15">
        <v>1997</v>
      </c>
      <c r="B46" s="11">
        <v>1762875.41490391</v>
      </c>
      <c r="C46" s="11">
        <v>401472.58</v>
      </c>
      <c r="D46" s="11">
        <v>239748.11020635502</v>
      </c>
      <c r="E46" s="11">
        <v>908375</v>
      </c>
      <c r="F46" s="11">
        <f t="shared" si="0"/>
        <v>3312471.105110265</v>
      </c>
      <c r="G46" s="17"/>
      <c r="H46" s="17">
        <v>7429.7305</v>
      </c>
      <c r="I46" s="17">
        <v>75821</v>
      </c>
      <c r="J46" s="17">
        <v>21280.797937</v>
      </c>
      <c r="K46" s="17">
        <v>0</v>
      </c>
      <c r="L46" s="17">
        <v>4787.528941</v>
      </c>
      <c r="M46" s="17">
        <f t="shared" si="2"/>
        <v>109319.057378</v>
      </c>
      <c r="N46" s="17"/>
      <c r="O46" s="18">
        <v>10133.615</v>
      </c>
      <c r="P46" s="18">
        <v>3212</v>
      </c>
      <c r="Q46" s="17">
        <v>42978.32025900001</v>
      </c>
      <c r="R46" s="17">
        <v>0</v>
      </c>
      <c r="S46" s="17">
        <v>2289.256921</v>
      </c>
      <c r="T46" s="17">
        <f t="shared" si="3"/>
        <v>58613.192180000005</v>
      </c>
      <c r="V46" s="17">
        <f t="shared" si="4"/>
        <v>1760171.53040391</v>
      </c>
      <c r="W46" s="17">
        <f t="shared" si="7"/>
        <v>474081.58</v>
      </c>
      <c r="X46" s="17">
        <f t="shared" si="8"/>
        <v>218050.58788435502</v>
      </c>
      <c r="Y46" s="17">
        <f t="shared" si="9"/>
        <v>908375</v>
      </c>
      <c r="Z46" s="11">
        <f t="shared" si="5"/>
        <v>2498.2720199999994</v>
      </c>
      <c r="AA46" s="17">
        <f t="shared" si="6"/>
        <v>3363176.9703082647</v>
      </c>
    </row>
    <row r="47" spans="1:27" ht="12.75">
      <c r="A47" s="15">
        <v>1998</v>
      </c>
      <c r="B47" s="11">
        <v>1753816.5092978498</v>
      </c>
      <c r="C47" s="11">
        <v>397545.68</v>
      </c>
      <c r="D47" s="11">
        <v>239092.79730572572</v>
      </c>
      <c r="E47" s="11">
        <v>955769.4</v>
      </c>
      <c r="F47" s="11">
        <f t="shared" si="0"/>
        <v>3346224.386603575</v>
      </c>
      <c r="G47" s="17"/>
      <c r="H47" s="17">
        <v>10332.491600000003</v>
      </c>
      <c r="I47" s="17">
        <v>80023</v>
      </c>
      <c r="J47" s="17">
        <v>21993.647435000003</v>
      </c>
      <c r="K47" s="17">
        <v>0</v>
      </c>
      <c r="L47" s="17">
        <v>5498.523537</v>
      </c>
      <c r="M47" s="17">
        <f t="shared" si="2"/>
        <v>117847.66257200002</v>
      </c>
      <c r="N47" s="17"/>
      <c r="O47" s="18">
        <v>10710.597</v>
      </c>
      <c r="P47" s="18">
        <v>1876</v>
      </c>
      <c r="Q47" s="17">
        <v>35506.828417</v>
      </c>
      <c r="R47" s="17">
        <v>0</v>
      </c>
      <c r="S47" s="17">
        <v>5796.429098</v>
      </c>
      <c r="T47" s="17">
        <f t="shared" si="3"/>
        <v>53889.854515</v>
      </c>
      <c r="V47" s="17">
        <f t="shared" si="4"/>
        <v>1753438.4038978498</v>
      </c>
      <c r="W47" s="17">
        <f t="shared" si="7"/>
        <v>475692.68</v>
      </c>
      <c r="X47" s="17">
        <f t="shared" si="8"/>
        <v>225579.61632372573</v>
      </c>
      <c r="Y47" s="17">
        <f t="shared" si="9"/>
        <v>955769.4</v>
      </c>
      <c r="Z47" s="11">
        <f t="shared" si="5"/>
        <v>-297.9055609999996</v>
      </c>
      <c r="AA47" s="17">
        <f t="shared" si="6"/>
        <v>3410182.1946605756</v>
      </c>
    </row>
    <row r="48" spans="1:27" ht="12.75">
      <c r="A48" s="15">
        <v>1999</v>
      </c>
      <c r="B48" s="11">
        <v>1809428.22973738</v>
      </c>
      <c r="C48" s="11">
        <v>406795.6</v>
      </c>
      <c r="D48" s="11">
        <v>244560.57013883977</v>
      </c>
      <c r="E48" s="11">
        <v>1073374.2</v>
      </c>
      <c r="F48" s="11">
        <f t="shared" si="0"/>
        <v>3534158.5998762203</v>
      </c>
      <c r="G48" s="17"/>
      <c r="H48" s="17">
        <v>12409.751349999999</v>
      </c>
      <c r="I48" s="17">
        <v>96525</v>
      </c>
      <c r="J48" s="17">
        <v>26013.751448000006</v>
      </c>
      <c r="K48" s="17">
        <v>0</v>
      </c>
      <c r="L48" s="17">
        <v>5538.66299</v>
      </c>
      <c r="M48" s="17">
        <f t="shared" si="2"/>
        <v>140487.165788</v>
      </c>
      <c r="N48" s="17"/>
      <c r="O48" s="18">
        <v>7438.9864</v>
      </c>
      <c r="P48" s="18">
        <v>1979</v>
      </c>
      <c r="Q48" s="17">
        <v>30222.811107999998</v>
      </c>
      <c r="R48" s="17">
        <v>0</v>
      </c>
      <c r="S48" s="17">
        <v>1969.541929</v>
      </c>
      <c r="T48" s="17">
        <f t="shared" si="3"/>
        <v>41610.339436999995</v>
      </c>
      <c r="V48" s="17">
        <f t="shared" si="4"/>
        <v>1814398.99468738</v>
      </c>
      <c r="W48" s="17">
        <f t="shared" si="7"/>
        <v>501341.6</v>
      </c>
      <c r="X48" s="17">
        <f t="shared" si="8"/>
        <v>240351.5104788398</v>
      </c>
      <c r="Y48" s="17">
        <f t="shared" si="9"/>
        <v>1073374.2</v>
      </c>
      <c r="Z48" s="11">
        <f t="shared" si="5"/>
        <v>3569.121061</v>
      </c>
      <c r="AA48" s="17">
        <f t="shared" si="6"/>
        <v>3633035.4262272194</v>
      </c>
    </row>
    <row r="49" spans="1:27" ht="12.75">
      <c r="A49" s="15">
        <v>2000</v>
      </c>
      <c r="B49" s="11">
        <v>1809168.7409094097</v>
      </c>
      <c r="C49" s="11">
        <v>419085.8</v>
      </c>
      <c r="D49" s="11">
        <v>247249.2094289855</v>
      </c>
      <c r="E49" s="11">
        <v>1098732.2</v>
      </c>
      <c r="F49" s="11">
        <f t="shared" si="0"/>
        <v>3574235.9503383953</v>
      </c>
      <c r="G49" s="17"/>
      <c r="H49" s="17">
        <v>9490.068500000001</v>
      </c>
      <c r="I49" s="17">
        <v>106715</v>
      </c>
      <c r="J49" s="17">
        <v>24286.656603</v>
      </c>
      <c r="K49" s="17">
        <v>0</v>
      </c>
      <c r="L49" s="17">
        <v>5224.181183</v>
      </c>
      <c r="M49" s="17">
        <f t="shared" si="2"/>
        <v>145715.906286</v>
      </c>
      <c r="N49" s="17"/>
      <c r="O49" s="18">
        <v>9247.268000000002</v>
      </c>
      <c r="P49" s="18">
        <v>9526</v>
      </c>
      <c r="Q49" s="17">
        <v>38064.640230000005</v>
      </c>
      <c r="R49" s="17">
        <v>0</v>
      </c>
      <c r="S49" s="17">
        <v>2796.425617</v>
      </c>
      <c r="T49" s="17">
        <f t="shared" si="3"/>
        <v>59634.33384700001</v>
      </c>
      <c r="V49" s="17">
        <f t="shared" si="4"/>
        <v>1809411.5414094098</v>
      </c>
      <c r="W49" s="17">
        <f t="shared" si="7"/>
        <v>516274.80000000005</v>
      </c>
      <c r="X49" s="17">
        <f t="shared" si="8"/>
        <v>233471.22580198548</v>
      </c>
      <c r="Y49" s="17">
        <f t="shared" si="9"/>
        <v>1098732.2</v>
      </c>
      <c r="Z49" s="11">
        <f t="shared" si="5"/>
        <v>2427.755566</v>
      </c>
      <c r="AA49" s="17">
        <f t="shared" si="6"/>
        <v>3660317.5227773953</v>
      </c>
    </row>
    <row r="50" spans="1:27" ht="12.75">
      <c r="A50" s="15">
        <v>2001</v>
      </c>
      <c r="B50" s="11">
        <v>1817124.9356861901</v>
      </c>
      <c r="C50" s="11">
        <v>435235.12</v>
      </c>
      <c r="D50" s="11">
        <v>259249.29379420288</v>
      </c>
      <c r="E50" s="11">
        <v>1151755.3</v>
      </c>
      <c r="F50" s="11">
        <f t="shared" si="0"/>
        <v>3663364.649480393</v>
      </c>
      <c r="G50" s="17"/>
      <c r="H50" s="17">
        <v>12397.399500000001</v>
      </c>
      <c r="I50" s="17">
        <v>108547</v>
      </c>
      <c r="J50" s="17">
        <v>22783.763711</v>
      </c>
      <c r="K50" s="17">
        <v>0</v>
      </c>
      <c r="L50" s="17">
        <v>5886.474407</v>
      </c>
      <c r="M50" s="17">
        <f t="shared" si="2"/>
        <v>149614.637618</v>
      </c>
      <c r="N50" s="17"/>
      <c r="O50" s="18">
        <v>13208.754200000003</v>
      </c>
      <c r="P50" s="18">
        <v>11907</v>
      </c>
      <c r="Q50" s="17">
        <v>41907.916284</v>
      </c>
      <c r="R50" s="17">
        <v>0</v>
      </c>
      <c r="S50" s="17">
        <v>2799.789216</v>
      </c>
      <c r="T50" s="17">
        <f t="shared" si="3"/>
        <v>69823.4597</v>
      </c>
      <c r="V50" s="17">
        <f t="shared" si="4"/>
        <v>1816313.5809861901</v>
      </c>
      <c r="W50" s="17">
        <f t="shared" si="7"/>
        <v>531875.12</v>
      </c>
      <c r="X50" s="17">
        <f t="shared" si="8"/>
        <v>240125.14122120288</v>
      </c>
      <c r="Y50" s="17">
        <f t="shared" si="9"/>
        <v>1151755.3</v>
      </c>
      <c r="Z50" s="11">
        <f t="shared" si="5"/>
        <v>3086.6851909999996</v>
      </c>
      <c r="AA50" s="17">
        <f t="shared" si="6"/>
        <v>3743155.8273983933</v>
      </c>
    </row>
    <row r="51" spans="1:27" ht="12.75">
      <c r="A51" s="15">
        <v>2002</v>
      </c>
      <c r="B51" s="11">
        <v>1803938.10504211</v>
      </c>
      <c r="C51" s="11">
        <v>454737.66</v>
      </c>
      <c r="D51" s="11">
        <v>280610.068226087</v>
      </c>
      <c r="E51" s="11">
        <v>1204479</v>
      </c>
      <c r="F51" s="11">
        <f t="shared" si="0"/>
        <v>3743764.833268197</v>
      </c>
      <c r="G51" s="17"/>
      <c r="H51" s="17">
        <v>12047.873099999999</v>
      </c>
      <c r="I51" s="17">
        <v>114231</v>
      </c>
      <c r="J51" s="17">
        <v>21935.35938</v>
      </c>
      <c r="K51" s="17">
        <v>0</v>
      </c>
      <c r="L51" s="17">
        <v>5690.223142</v>
      </c>
      <c r="M51" s="17">
        <f t="shared" si="2"/>
        <v>153904.455622</v>
      </c>
      <c r="N51" s="17"/>
      <c r="O51" s="18">
        <v>16511.2659</v>
      </c>
      <c r="P51" s="18">
        <v>11618</v>
      </c>
      <c r="Q51" s="17">
        <v>83498.308599</v>
      </c>
      <c r="R51" s="17">
        <v>0</v>
      </c>
      <c r="S51" s="17">
        <v>4146.596991</v>
      </c>
      <c r="T51" s="17">
        <f t="shared" si="3"/>
        <v>115774.17149</v>
      </c>
      <c r="V51" s="17">
        <f t="shared" si="4"/>
        <v>1799474.71224211</v>
      </c>
      <c r="W51" s="17">
        <f t="shared" si="7"/>
        <v>557350.6599999999</v>
      </c>
      <c r="X51" s="17">
        <f t="shared" si="8"/>
        <v>219047.11900708702</v>
      </c>
      <c r="Y51" s="17">
        <f t="shared" si="9"/>
        <v>1204479</v>
      </c>
      <c r="Z51" s="11">
        <f t="shared" si="5"/>
        <v>1543.6261509999995</v>
      </c>
      <c r="AA51" s="17">
        <f t="shared" si="6"/>
        <v>3781895.117400197</v>
      </c>
    </row>
    <row r="52" spans="1:27" ht="12.75">
      <c r="A52" s="15">
        <v>2003</v>
      </c>
      <c r="B52" s="11">
        <v>1827858.803406649</v>
      </c>
      <c r="C52" s="11">
        <v>467809.98</v>
      </c>
      <c r="D52" s="11">
        <v>276305.3943258905</v>
      </c>
      <c r="E52" s="11">
        <v>1262877.1</v>
      </c>
      <c r="F52" s="11">
        <f t="shared" si="0"/>
        <v>3834851.2777325395</v>
      </c>
      <c r="G52" s="17"/>
      <c r="H52" s="17">
        <v>13245.397599999998</v>
      </c>
      <c r="I52" s="17">
        <v>121405</v>
      </c>
      <c r="J52" s="17">
        <v>28293.759917000003</v>
      </c>
      <c r="K52" s="17">
        <v>0</v>
      </c>
      <c r="L52" s="17">
        <v>6019.228371</v>
      </c>
      <c r="M52" s="17">
        <f t="shared" si="2"/>
        <v>168963.385888</v>
      </c>
      <c r="N52" s="17"/>
      <c r="O52" s="18">
        <v>17968.091799999995</v>
      </c>
      <c r="P52" s="18">
        <v>16134</v>
      </c>
      <c r="Q52" s="17">
        <v>64670.405618</v>
      </c>
      <c r="R52" s="17">
        <v>0</v>
      </c>
      <c r="S52" s="17">
        <v>5258.514628</v>
      </c>
      <c r="T52" s="17">
        <f t="shared" si="3"/>
        <v>104031.01204599999</v>
      </c>
      <c r="V52" s="17">
        <f t="shared" si="4"/>
        <v>1823136.109206649</v>
      </c>
      <c r="W52" s="17">
        <f t="shared" si="7"/>
        <v>573080.98</v>
      </c>
      <c r="X52" s="17">
        <f t="shared" si="8"/>
        <v>239928.74862489055</v>
      </c>
      <c r="Y52" s="17">
        <f t="shared" si="9"/>
        <v>1262877.1</v>
      </c>
      <c r="Z52" s="11">
        <f t="shared" si="5"/>
        <v>760.7137430000002</v>
      </c>
      <c r="AA52" s="17">
        <f t="shared" si="6"/>
        <v>3899783.6515745395</v>
      </c>
    </row>
    <row r="53" spans="1:27" ht="12.75">
      <c r="A53" s="15">
        <v>2004</v>
      </c>
      <c r="B53" s="11">
        <v>1791964.9822148003</v>
      </c>
      <c r="C53" s="11">
        <v>481909.06</v>
      </c>
      <c r="D53" s="11">
        <v>293730.99</v>
      </c>
      <c r="E53" s="11">
        <v>1372640.4</v>
      </c>
      <c r="F53" s="11">
        <f t="shared" si="0"/>
        <v>3940245.4322148</v>
      </c>
      <c r="G53" s="17"/>
      <c r="H53" s="17">
        <v>14431.81875</v>
      </c>
      <c r="I53" s="17">
        <v>137179.04</v>
      </c>
      <c r="J53" s="17">
        <v>41672.985085</v>
      </c>
      <c r="K53" s="17">
        <v>0</v>
      </c>
      <c r="L53" s="17">
        <v>3155.288711</v>
      </c>
      <c r="M53" s="17">
        <f t="shared" si="2"/>
        <v>196439.132546</v>
      </c>
      <c r="N53" s="17"/>
      <c r="O53" s="18">
        <v>16483.234249999998</v>
      </c>
      <c r="P53" s="18">
        <v>19030</v>
      </c>
      <c r="Q53" s="17">
        <v>90881.879597</v>
      </c>
      <c r="R53" s="17">
        <v>0</v>
      </c>
      <c r="S53" s="17">
        <v>3131.784666</v>
      </c>
      <c r="T53" s="17">
        <f t="shared" si="3"/>
        <v>129526.89851300001</v>
      </c>
      <c r="V53" s="17">
        <f t="shared" si="4"/>
        <v>1789913.5667148004</v>
      </c>
      <c r="W53" s="17">
        <f t="shared" si="7"/>
        <v>600058.1</v>
      </c>
      <c r="X53" s="17">
        <f t="shared" si="8"/>
        <v>244522.09548799996</v>
      </c>
      <c r="Y53" s="17">
        <f t="shared" si="9"/>
        <v>1372640.4</v>
      </c>
      <c r="Z53" s="11">
        <f t="shared" si="5"/>
        <v>23.504045000000133</v>
      </c>
      <c r="AA53" s="17">
        <f t="shared" si="6"/>
        <v>4007157.6662478</v>
      </c>
    </row>
    <row r="54" spans="1:27" ht="12.75">
      <c r="A54" s="15">
        <v>2005</v>
      </c>
      <c r="B54" s="11">
        <v>1784759.6738241874</v>
      </c>
      <c r="C54" s="11">
        <v>525795.78</v>
      </c>
      <c r="D54" s="11">
        <v>322810.5665675675</v>
      </c>
      <c r="E54" s="11">
        <v>1502362.6</v>
      </c>
      <c r="F54" s="11">
        <f t="shared" si="0"/>
        <v>4135728.6203917554</v>
      </c>
      <c r="G54" s="17"/>
      <c r="H54" s="17">
        <v>15135.565399999998</v>
      </c>
      <c r="I54" s="17">
        <v>158712.96</v>
      </c>
      <c r="J54" s="17">
        <v>33546.956543</v>
      </c>
      <c r="K54" s="17">
        <v>0</v>
      </c>
      <c r="L54" s="17">
        <v>1037.865974</v>
      </c>
      <c r="M54" s="17">
        <f t="shared" si="2"/>
        <v>208433.34791699998</v>
      </c>
      <c r="N54" s="17"/>
      <c r="O54" s="18">
        <v>17737.206699999995</v>
      </c>
      <c r="P54" s="18">
        <v>23957</v>
      </c>
      <c r="Q54" s="17">
        <v>137221.575065</v>
      </c>
      <c r="R54" s="17">
        <v>0</v>
      </c>
      <c r="S54" s="17">
        <v>3690.058626</v>
      </c>
      <c r="T54" s="17">
        <f t="shared" si="3"/>
        <v>182605.84039100003</v>
      </c>
      <c r="V54" s="17">
        <f t="shared" si="4"/>
        <v>1782158.0325241874</v>
      </c>
      <c r="W54" s="17">
        <f t="shared" si="7"/>
        <v>660551.74</v>
      </c>
      <c r="X54" s="17">
        <f t="shared" si="8"/>
        <v>219135.94804556752</v>
      </c>
      <c r="Y54" s="17">
        <f t="shared" si="9"/>
        <v>1502362.6</v>
      </c>
      <c r="Z54" s="11">
        <f t="shared" si="5"/>
        <v>-2652.1926519999997</v>
      </c>
      <c r="AA54" s="17">
        <f t="shared" si="6"/>
        <v>4161556.127917755</v>
      </c>
    </row>
    <row r="55" spans="1:27" ht="12.75">
      <c r="A55" s="15">
        <v>2006</v>
      </c>
      <c r="B55" s="11">
        <v>1867123.9511735188</v>
      </c>
      <c r="C55" s="11">
        <v>551626.38</v>
      </c>
      <c r="D55" s="11">
        <v>352215.21472972975</v>
      </c>
      <c r="E55" s="11">
        <v>1633470.2</v>
      </c>
      <c r="F55" s="11">
        <f t="shared" si="0"/>
        <v>4404435.745903248</v>
      </c>
      <c r="H55" s="17">
        <v>21779.717000000004</v>
      </c>
      <c r="I55" s="17">
        <v>184378.98</v>
      </c>
      <c r="J55" s="17">
        <v>51295.665446</v>
      </c>
      <c r="K55" s="17">
        <v>0</v>
      </c>
      <c r="L55" s="17">
        <v>1373.547015</v>
      </c>
      <c r="M55" s="17">
        <f t="shared" si="2"/>
        <v>258827.909461</v>
      </c>
      <c r="O55" s="18">
        <v>21080.5325</v>
      </c>
      <c r="P55" s="18">
        <v>35254</v>
      </c>
      <c r="Q55" s="17">
        <v>134569.82421299999</v>
      </c>
      <c r="R55" s="17">
        <v>0</v>
      </c>
      <c r="S55" s="17">
        <v>5341.430294</v>
      </c>
      <c r="T55" s="17">
        <f t="shared" si="3"/>
        <v>196245.78700699998</v>
      </c>
      <c r="V55" s="17">
        <f t="shared" si="4"/>
        <v>1867823.1356735188</v>
      </c>
      <c r="W55" s="17">
        <f t="shared" si="7"/>
        <v>700751.36</v>
      </c>
      <c r="X55" s="17">
        <f t="shared" si="8"/>
        <v>268941.05596272973</v>
      </c>
      <c r="Y55" s="17">
        <f t="shared" si="9"/>
        <v>1633470.2</v>
      </c>
      <c r="Z55" s="11">
        <f t="shared" si="5"/>
        <v>-3967.8832789999997</v>
      </c>
      <c r="AA55" s="17">
        <f t="shared" si="6"/>
        <v>4467017.868357248</v>
      </c>
    </row>
    <row r="56" spans="1:27" ht="12.75">
      <c r="A56" s="15">
        <v>2007</v>
      </c>
      <c r="B56" s="11">
        <v>2007210.4170607366</v>
      </c>
      <c r="C56" s="11">
        <v>580363.42</v>
      </c>
      <c r="D56" s="11">
        <v>392069.89016216213</v>
      </c>
      <c r="E56" s="11">
        <v>1731387.3</v>
      </c>
      <c r="F56" s="11">
        <f t="shared" si="0"/>
        <v>4711031.027222899</v>
      </c>
      <c r="H56" s="17">
        <v>18659.8086</v>
      </c>
      <c r="I56" s="17">
        <v>207180.08</v>
      </c>
      <c r="J56" s="17">
        <v>58646.179961</v>
      </c>
      <c r="K56" s="17">
        <v>0</v>
      </c>
      <c r="L56" s="17">
        <v>1498.601255</v>
      </c>
      <c r="M56" s="17">
        <f t="shared" si="2"/>
        <v>285984.669816</v>
      </c>
      <c r="O56" s="18">
        <v>29835.23775</v>
      </c>
      <c r="P56" s="18">
        <v>42503</v>
      </c>
      <c r="Q56" s="17">
        <v>119961.089432</v>
      </c>
      <c r="R56" s="17">
        <v>0</v>
      </c>
      <c r="S56" s="17">
        <v>3523.956781</v>
      </c>
      <c r="T56" s="17">
        <f t="shared" si="3"/>
        <v>195823.28396299997</v>
      </c>
      <c r="V56" s="17">
        <f t="shared" si="4"/>
        <v>1996034.9879107366</v>
      </c>
      <c r="W56" s="17">
        <f t="shared" si="7"/>
        <v>745040.5</v>
      </c>
      <c r="X56" s="17">
        <f t="shared" si="8"/>
        <v>330754.9806911621</v>
      </c>
      <c r="Y56" s="17">
        <f t="shared" si="9"/>
        <v>1731387.3</v>
      </c>
      <c r="Z56" s="11">
        <f t="shared" si="5"/>
        <v>-2025.3555259999998</v>
      </c>
      <c r="AA56" s="17">
        <f t="shared" si="6"/>
        <v>4801192.413075898</v>
      </c>
    </row>
    <row r="57" spans="1:27" ht="12.75">
      <c r="A57" s="15">
        <v>2008</v>
      </c>
      <c r="B57" s="11">
        <v>1997877.4008162082</v>
      </c>
      <c r="C57" s="11">
        <v>613656.46</v>
      </c>
      <c r="D57" s="11">
        <v>408542.34594594594</v>
      </c>
      <c r="E57" s="11">
        <v>1820794.5713448678</v>
      </c>
      <c r="F57" s="11">
        <f t="shared" si="0"/>
        <v>4840870.778107022</v>
      </c>
      <c r="H57" s="17">
        <v>21534.894086</v>
      </c>
      <c r="I57" s="17">
        <v>216040.36</v>
      </c>
      <c r="J57" s="17">
        <v>61448.40244199999</v>
      </c>
      <c r="K57" s="17">
        <v>0</v>
      </c>
      <c r="L57" s="17">
        <v>1774.904975</v>
      </c>
      <c r="M57" s="17">
        <f t="shared" si="2"/>
        <v>300798.561503</v>
      </c>
      <c r="O57" s="18">
        <v>31985.801244000006</v>
      </c>
      <c r="P57" s="18">
        <v>40025</v>
      </c>
      <c r="Q57" s="17">
        <v>109660.57638099999</v>
      </c>
      <c r="R57" s="17"/>
      <c r="S57" s="17">
        <v>4032.185914</v>
      </c>
      <c r="T57" s="17">
        <f t="shared" si="3"/>
        <v>185703.563539</v>
      </c>
      <c r="V57" s="17">
        <f t="shared" si="4"/>
        <v>1987426.4936582083</v>
      </c>
      <c r="W57" s="17">
        <f t="shared" si="7"/>
        <v>789671.82</v>
      </c>
      <c r="X57" s="17">
        <f t="shared" si="8"/>
        <v>360330.17200694594</v>
      </c>
      <c r="Y57" s="17">
        <f t="shared" si="9"/>
        <v>1820794.5713448678</v>
      </c>
      <c r="Z57" s="11">
        <f t="shared" si="5"/>
        <v>-2257.280939</v>
      </c>
      <c r="AA57" s="17">
        <f t="shared" si="6"/>
        <v>4955965.776071022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8"/>
  <sheetViews>
    <sheetView zoomScale="75" zoomScaleNormal="7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3" sqref="H3"/>
    </sheetView>
  </sheetViews>
  <sheetFormatPr defaultColWidth="11.421875" defaultRowHeight="12.75"/>
  <sheetData>
    <row r="1" ht="15.75">
      <c r="A1" s="9" t="s">
        <v>68</v>
      </c>
    </row>
    <row r="2" ht="15.75">
      <c r="A2" s="9" t="s">
        <v>67</v>
      </c>
    </row>
    <row r="3" ht="15.75">
      <c r="A3" s="9" t="s">
        <v>41</v>
      </c>
    </row>
    <row r="5" ht="15.75">
      <c r="A5" s="9"/>
    </row>
    <row r="7" spans="3:33" ht="12.75">
      <c r="C7" s="25" t="s">
        <v>43</v>
      </c>
      <c r="D7" s="25"/>
      <c r="E7" s="25"/>
      <c r="F7" s="25"/>
      <c r="G7" s="25"/>
      <c r="H7" s="25"/>
      <c r="I7" s="25"/>
      <c r="K7" s="25" t="s">
        <v>27</v>
      </c>
      <c r="L7" s="25"/>
      <c r="M7" s="25"/>
      <c r="N7" s="25"/>
      <c r="O7" s="25"/>
      <c r="P7" s="25"/>
      <c r="Q7" s="25"/>
      <c r="R7" s="24"/>
      <c r="S7" s="25" t="s">
        <v>28</v>
      </c>
      <c r="T7" s="25"/>
      <c r="U7" s="25"/>
      <c r="V7" s="25"/>
      <c r="W7" s="25"/>
      <c r="X7" s="25"/>
      <c r="Y7" s="25"/>
      <c r="AA7" s="25" t="s">
        <v>45</v>
      </c>
      <c r="AB7" s="25"/>
      <c r="AC7" s="25"/>
      <c r="AD7" s="25"/>
      <c r="AE7" s="25"/>
      <c r="AF7" s="25"/>
      <c r="AG7" s="25"/>
    </row>
    <row r="8" spans="3:33" ht="12.75">
      <c r="C8" s="25" t="s">
        <v>37</v>
      </c>
      <c r="D8" s="25" t="s">
        <v>37</v>
      </c>
      <c r="E8" s="25" t="s">
        <v>37</v>
      </c>
      <c r="F8" s="25" t="s">
        <v>37</v>
      </c>
      <c r="G8" s="25" t="s">
        <v>37</v>
      </c>
      <c r="H8" s="25" t="s">
        <v>37</v>
      </c>
      <c r="I8" s="25"/>
      <c r="K8" s="25" t="s">
        <v>37</v>
      </c>
      <c r="L8" s="25" t="s">
        <v>37</v>
      </c>
      <c r="M8" s="25" t="s">
        <v>37</v>
      </c>
      <c r="N8" s="25" t="s">
        <v>37</v>
      </c>
      <c r="O8" s="25" t="s">
        <v>37</v>
      </c>
      <c r="P8" s="25" t="s">
        <v>37</v>
      </c>
      <c r="Q8" s="25" t="s">
        <v>37</v>
      </c>
      <c r="R8" s="24"/>
      <c r="S8" s="25" t="s">
        <v>37</v>
      </c>
      <c r="T8" s="25" t="s">
        <v>37</v>
      </c>
      <c r="U8" s="25" t="s">
        <v>37</v>
      </c>
      <c r="V8" s="25" t="s">
        <v>37</v>
      </c>
      <c r="W8" s="25" t="s">
        <v>37</v>
      </c>
      <c r="X8" s="25" t="s">
        <v>37</v>
      </c>
      <c r="Y8" s="25" t="s">
        <v>37</v>
      </c>
      <c r="AA8" s="25" t="s">
        <v>37</v>
      </c>
      <c r="AB8" s="25" t="s">
        <v>37</v>
      </c>
      <c r="AC8" s="25" t="s">
        <v>37</v>
      </c>
      <c r="AD8" s="25" t="s">
        <v>37</v>
      </c>
      <c r="AE8" s="25" t="s">
        <v>37</v>
      </c>
      <c r="AF8" s="25" t="s">
        <v>37</v>
      </c>
      <c r="AG8" s="25" t="s">
        <v>37</v>
      </c>
    </row>
    <row r="9" spans="2:33" ht="12.75">
      <c r="B9" s="15" t="s">
        <v>16</v>
      </c>
      <c r="C9" s="25" t="s">
        <v>34</v>
      </c>
      <c r="D9" s="25" t="s">
        <v>35</v>
      </c>
      <c r="E9" s="25" t="s">
        <v>38</v>
      </c>
      <c r="F9" s="25" t="s">
        <v>22</v>
      </c>
      <c r="G9" s="25" t="s">
        <v>23</v>
      </c>
      <c r="H9" s="25" t="s">
        <v>39</v>
      </c>
      <c r="I9" s="25" t="s">
        <v>31</v>
      </c>
      <c r="K9" s="25" t="s">
        <v>34</v>
      </c>
      <c r="L9" s="25" t="s">
        <v>35</v>
      </c>
      <c r="M9" s="25" t="s">
        <v>36</v>
      </c>
      <c r="N9" s="25" t="s">
        <v>22</v>
      </c>
      <c r="O9" s="25" t="s">
        <v>23</v>
      </c>
      <c r="P9" s="25" t="s">
        <v>40</v>
      </c>
      <c r="Q9" s="25" t="s">
        <v>27</v>
      </c>
      <c r="R9" s="24"/>
      <c r="S9" s="25" t="s">
        <v>34</v>
      </c>
      <c r="T9" s="25" t="s">
        <v>35</v>
      </c>
      <c r="U9" s="25" t="s">
        <v>36</v>
      </c>
      <c r="V9" s="25" t="s">
        <v>22</v>
      </c>
      <c r="W9" s="25" t="s">
        <v>23</v>
      </c>
      <c r="X9" s="25" t="s">
        <v>40</v>
      </c>
      <c r="Y9" s="25" t="s">
        <v>28</v>
      </c>
      <c r="AA9" s="25" t="s">
        <v>34</v>
      </c>
      <c r="AB9" s="25" t="s">
        <v>35</v>
      </c>
      <c r="AC9" s="25" t="s">
        <v>36</v>
      </c>
      <c r="AD9" s="25" t="s">
        <v>22</v>
      </c>
      <c r="AE9" s="25" t="s">
        <v>23</v>
      </c>
      <c r="AF9" s="25" t="s">
        <v>40</v>
      </c>
      <c r="AG9" s="25" t="s">
        <v>44</v>
      </c>
    </row>
    <row r="10" spans="2:34" ht="12.75">
      <c r="B10" s="15">
        <v>1961</v>
      </c>
      <c r="C10" s="17">
        <v>10962.578858472003</v>
      </c>
      <c r="D10" s="17">
        <v>2435.7480455644168</v>
      </c>
      <c r="E10" s="17">
        <v>1239.0965780000001</v>
      </c>
      <c r="F10" s="17">
        <v>23.238899999999997</v>
      </c>
      <c r="G10" s="17">
        <v>1.4524312499999998</v>
      </c>
      <c r="H10" s="17">
        <v>0</v>
      </c>
      <c r="I10" s="17">
        <f aca="true" t="shared" si="0" ref="I10:I57">SUM(C10:H10)</f>
        <v>14662.11481328642</v>
      </c>
      <c r="J10" s="17"/>
      <c r="K10" s="17">
        <v>80.86557618263166</v>
      </c>
      <c r="L10" s="17">
        <v>0.3985660000000001</v>
      </c>
      <c r="M10" s="17">
        <v>0.594</v>
      </c>
      <c r="N10" s="17">
        <v>347.81339999999994</v>
      </c>
      <c r="O10" s="17">
        <v>0</v>
      </c>
      <c r="P10" s="17">
        <v>0</v>
      </c>
      <c r="Q10" s="17">
        <f aca="true" t="shared" si="1" ref="Q10:Q57">SUM(K10:P10)</f>
        <v>429.6715421826316</v>
      </c>
      <c r="R10" s="17"/>
      <c r="S10" s="17">
        <v>21.26315187370288</v>
      </c>
      <c r="T10" s="17">
        <v>0.002988</v>
      </c>
      <c r="U10" s="17">
        <v>0</v>
      </c>
      <c r="V10" s="17">
        <v>7.474499999999999</v>
      </c>
      <c r="W10" s="17">
        <v>0</v>
      </c>
      <c r="X10" s="17">
        <v>0</v>
      </c>
      <c r="Y10" s="17">
        <f aca="true" t="shared" si="2" ref="Y10:Y57">SUM(S10:X10)</f>
        <v>28.74063987370288</v>
      </c>
      <c r="Z10" s="17"/>
      <c r="AA10" s="17">
        <f aca="true" t="shared" si="3" ref="AA10:AA54">C10+K10-S10</f>
        <v>11022.181282780932</v>
      </c>
      <c r="AB10" s="17">
        <f aca="true" t="shared" si="4" ref="AB10:AB54">D10+L10-T10</f>
        <v>2436.1436235644164</v>
      </c>
      <c r="AC10" s="17">
        <f aca="true" t="shared" si="5" ref="AC10:AC54">E10+M10-U10</f>
        <v>1239.6905780000002</v>
      </c>
      <c r="AD10" s="17">
        <f aca="true" t="shared" si="6" ref="AD10:AD54">F10+N10-V10</f>
        <v>363.57779999999997</v>
      </c>
      <c r="AE10" s="17">
        <f aca="true" t="shared" si="7" ref="AE10:AE54">G10+O10-W10</f>
        <v>1.4524312499999998</v>
      </c>
      <c r="AF10" s="17">
        <f aca="true" t="shared" si="8" ref="AF10:AF54">H10+P10-X10</f>
        <v>0</v>
      </c>
      <c r="AG10" s="17">
        <f aca="true" t="shared" si="9" ref="AG10:AG54">I10+Q10-Y10</f>
        <v>15063.04571559535</v>
      </c>
      <c r="AH10" s="17"/>
    </row>
    <row r="11" spans="2:34" ht="12.75">
      <c r="B11" s="15">
        <v>1962</v>
      </c>
      <c r="C11" s="17">
        <v>10931.994955065828</v>
      </c>
      <c r="D11" s="17">
        <v>2488.1869494873595</v>
      </c>
      <c r="E11" s="17">
        <v>1362.907468</v>
      </c>
      <c r="F11" s="17">
        <v>48.8334</v>
      </c>
      <c r="G11" s="17">
        <v>3.150541935483871</v>
      </c>
      <c r="H11" s="17">
        <v>0</v>
      </c>
      <c r="I11" s="17">
        <f t="shared" si="0"/>
        <v>14835.073314488669</v>
      </c>
      <c r="J11" s="17"/>
      <c r="K11" s="17">
        <v>83.62920046054687</v>
      </c>
      <c r="L11" s="17">
        <v>0.4399</v>
      </c>
      <c r="M11" s="17">
        <v>0.396</v>
      </c>
      <c r="N11" s="17">
        <v>369.5574</v>
      </c>
      <c r="O11" s="17">
        <v>0</v>
      </c>
      <c r="P11" s="17">
        <v>0</v>
      </c>
      <c r="Q11" s="17">
        <f t="shared" si="1"/>
        <v>454.02250046054684</v>
      </c>
      <c r="R11" s="17"/>
      <c r="S11" s="17">
        <v>27.166690879736276</v>
      </c>
      <c r="T11" s="17">
        <v>0.0083</v>
      </c>
      <c r="U11" s="17">
        <v>0</v>
      </c>
      <c r="V11" s="17">
        <v>2.8992</v>
      </c>
      <c r="W11" s="17">
        <v>0</v>
      </c>
      <c r="X11" s="17">
        <v>0</v>
      </c>
      <c r="Y11" s="17">
        <f t="shared" si="2"/>
        <v>30.074190879736275</v>
      </c>
      <c r="Z11" s="17"/>
      <c r="AA11" s="17">
        <f t="shared" si="3"/>
        <v>10988.457464646639</v>
      </c>
      <c r="AB11" s="17">
        <f t="shared" si="4"/>
        <v>2488.6185494873594</v>
      </c>
      <c r="AC11" s="17">
        <f t="shared" si="5"/>
        <v>1363.303468</v>
      </c>
      <c r="AD11" s="17">
        <f t="shared" si="6"/>
        <v>415.49159999999995</v>
      </c>
      <c r="AE11" s="17">
        <f t="shared" si="7"/>
        <v>3.150541935483871</v>
      </c>
      <c r="AF11" s="17">
        <f t="shared" si="8"/>
        <v>0</v>
      </c>
      <c r="AG11" s="17">
        <f t="shared" si="9"/>
        <v>15259.02162406948</v>
      </c>
      <c r="AH11" s="17"/>
    </row>
    <row r="12" spans="2:34" ht="12.75">
      <c r="B12" s="15">
        <v>1963</v>
      </c>
      <c r="C12" s="17">
        <v>10956.805914313618</v>
      </c>
      <c r="D12" s="17">
        <v>2541.720629752832</v>
      </c>
      <c r="E12" s="17">
        <v>1478.6399119999999</v>
      </c>
      <c r="F12" s="17">
        <v>74.83559999999999</v>
      </c>
      <c r="G12" s="17">
        <v>4.989039999999999</v>
      </c>
      <c r="H12" s="17">
        <v>0</v>
      </c>
      <c r="I12" s="17">
        <f t="shared" si="0"/>
        <v>15056.991096066451</v>
      </c>
      <c r="J12" s="17"/>
      <c r="K12" s="17">
        <v>93.67034183819578</v>
      </c>
      <c r="L12" s="17">
        <v>0.472768</v>
      </c>
      <c r="M12" s="17">
        <v>0.22</v>
      </c>
      <c r="N12" s="17">
        <v>391.6638</v>
      </c>
      <c r="O12" s="17">
        <v>0</v>
      </c>
      <c r="P12" s="17">
        <v>0</v>
      </c>
      <c r="Q12" s="17">
        <f t="shared" si="1"/>
        <v>486.02690983819576</v>
      </c>
      <c r="R12" s="17"/>
      <c r="S12" s="17">
        <v>32.98472704887462</v>
      </c>
      <c r="T12" s="17">
        <v>0.00165336</v>
      </c>
      <c r="U12" s="17">
        <v>0</v>
      </c>
      <c r="V12" s="17">
        <v>17.8482</v>
      </c>
      <c r="W12" s="17">
        <v>0</v>
      </c>
      <c r="X12" s="17">
        <v>0</v>
      </c>
      <c r="Y12" s="17">
        <f t="shared" si="2"/>
        <v>50.834580408874615</v>
      </c>
      <c r="Z12" s="17"/>
      <c r="AA12" s="17">
        <f t="shared" si="3"/>
        <v>11017.49152910294</v>
      </c>
      <c r="AB12" s="17">
        <f t="shared" si="4"/>
        <v>2542.191744392832</v>
      </c>
      <c r="AC12" s="17">
        <f t="shared" si="5"/>
        <v>1478.859912</v>
      </c>
      <c r="AD12" s="17">
        <f t="shared" si="6"/>
        <v>448.65119999999996</v>
      </c>
      <c r="AE12" s="17">
        <f t="shared" si="7"/>
        <v>4.989039999999999</v>
      </c>
      <c r="AF12" s="17">
        <f t="shared" si="8"/>
        <v>0</v>
      </c>
      <c r="AG12" s="17">
        <f t="shared" si="9"/>
        <v>15492.183425495772</v>
      </c>
      <c r="AH12" s="17"/>
    </row>
    <row r="13" spans="2:34" ht="12.75">
      <c r="B13" s="15">
        <v>1964</v>
      </c>
      <c r="C13" s="17">
        <v>11155.876067779738</v>
      </c>
      <c r="D13" s="17">
        <v>2596.4238718415368</v>
      </c>
      <c r="E13" s="17">
        <v>1413.547272</v>
      </c>
      <c r="F13" s="17">
        <v>100.2036</v>
      </c>
      <c r="G13" s="17">
        <v>6.793464406779661</v>
      </c>
      <c r="H13" s="17">
        <v>0</v>
      </c>
      <c r="I13" s="17">
        <f t="shared" si="0"/>
        <v>15272.844276028054</v>
      </c>
      <c r="J13" s="17"/>
      <c r="K13" s="17">
        <v>121.82734498104973</v>
      </c>
      <c r="L13" s="17">
        <v>0.3321660000000001</v>
      </c>
      <c r="M13" s="17">
        <v>0.154</v>
      </c>
      <c r="N13" s="17">
        <v>398.36819999999994</v>
      </c>
      <c r="O13" s="17">
        <v>0</v>
      </c>
      <c r="P13" s="17">
        <v>0</v>
      </c>
      <c r="Q13" s="17">
        <f t="shared" si="1"/>
        <v>520.6817109810497</v>
      </c>
      <c r="R13" s="17"/>
      <c r="S13" s="17">
        <v>32.07292313437395</v>
      </c>
      <c r="T13" s="17">
        <v>0.000996</v>
      </c>
      <c r="U13" s="17">
        <v>0</v>
      </c>
      <c r="V13" s="17">
        <v>17.667</v>
      </c>
      <c r="W13" s="17">
        <v>0</v>
      </c>
      <c r="X13" s="17">
        <v>0</v>
      </c>
      <c r="Y13" s="17">
        <f t="shared" si="2"/>
        <v>49.740919134373954</v>
      </c>
      <c r="Z13" s="17"/>
      <c r="AA13" s="17">
        <f t="shared" si="3"/>
        <v>11245.630489626414</v>
      </c>
      <c r="AB13" s="17">
        <f t="shared" si="4"/>
        <v>2596.7550418415367</v>
      </c>
      <c r="AC13" s="17">
        <f t="shared" si="5"/>
        <v>1413.701272</v>
      </c>
      <c r="AD13" s="17">
        <f t="shared" si="6"/>
        <v>480.9047999999999</v>
      </c>
      <c r="AE13" s="17">
        <f t="shared" si="7"/>
        <v>6.793464406779661</v>
      </c>
      <c r="AF13" s="17">
        <f t="shared" si="8"/>
        <v>0</v>
      </c>
      <c r="AG13" s="17">
        <f t="shared" si="9"/>
        <v>15743.785067874729</v>
      </c>
      <c r="AH13" s="17"/>
    </row>
    <row r="14" spans="2:34" ht="12.75">
      <c r="B14" s="15">
        <v>1965</v>
      </c>
      <c r="C14" s="17">
        <v>11032.12318278296</v>
      </c>
      <c r="D14" s="17">
        <v>2652.2800567577597</v>
      </c>
      <c r="E14" s="17">
        <v>1533.891132</v>
      </c>
      <c r="F14" s="17">
        <v>136.8966</v>
      </c>
      <c r="G14" s="17">
        <v>9.606778947368419</v>
      </c>
      <c r="H14" s="17">
        <v>0</v>
      </c>
      <c r="I14" s="17">
        <f t="shared" si="0"/>
        <v>15364.79775048809</v>
      </c>
      <c r="J14" s="17"/>
      <c r="K14" s="17">
        <v>143.95119838661526</v>
      </c>
      <c r="L14" s="17">
        <v>0.299132</v>
      </c>
      <c r="M14" s="17">
        <v>0.132</v>
      </c>
      <c r="N14" s="17">
        <v>402.67169999999993</v>
      </c>
      <c r="O14" s="17">
        <v>0</v>
      </c>
      <c r="P14" s="17">
        <v>0</v>
      </c>
      <c r="Q14" s="17">
        <f t="shared" si="1"/>
        <v>547.0540303866152</v>
      </c>
      <c r="R14" s="17"/>
      <c r="S14" s="17">
        <v>28.276206627209845</v>
      </c>
      <c r="T14" s="17">
        <v>0.004316</v>
      </c>
      <c r="U14" s="17">
        <v>0</v>
      </c>
      <c r="V14" s="17">
        <v>13.4088</v>
      </c>
      <c r="W14" s="17">
        <v>0</v>
      </c>
      <c r="X14" s="17">
        <v>0</v>
      </c>
      <c r="Y14" s="17">
        <f t="shared" si="2"/>
        <v>41.68932262720985</v>
      </c>
      <c r="Z14" s="17"/>
      <c r="AA14" s="17">
        <f t="shared" si="3"/>
        <v>11147.798174542366</v>
      </c>
      <c r="AB14" s="17">
        <f t="shared" si="4"/>
        <v>2652.5748727577597</v>
      </c>
      <c r="AC14" s="17">
        <f t="shared" si="5"/>
        <v>1534.023132</v>
      </c>
      <c r="AD14" s="17">
        <f t="shared" si="6"/>
        <v>526.1594999999999</v>
      </c>
      <c r="AE14" s="17">
        <f t="shared" si="7"/>
        <v>9.606778947368419</v>
      </c>
      <c r="AF14" s="17">
        <f t="shared" si="8"/>
        <v>0</v>
      </c>
      <c r="AG14" s="17">
        <f t="shared" si="9"/>
        <v>15870.162458247494</v>
      </c>
      <c r="AH14" s="17"/>
    </row>
    <row r="15" spans="2:34" ht="12.75">
      <c r="B15" s="15">
        <v>1966</v>
      </c>
      <c r="C15" s="17">
        <v>10890.669647242661</v>
      </c>
      <c r="D15" s="17">
        <v>2708.93784854528</v>
      </c>
      <c r="E15" s="17">
        <v>1570.418382</v>
      </c>
      <c r="F15" s="17">
        <v>210.5091</v>
      </c>
      <c r="G15" s="17">
        <v>15.036364285714287</v>
      </c>
      <c r="H15" s="17">
        <v>0</v>
      </c>
      <c r="I15" s="17">
        <f t="shared" si="0"/>
        <v>15395.571342073654</v>
      </c>
      <c r="J15" s="17"/>
      <c r="K15" s="17">
        <v>184.58093370846103</v>
      </c>
      <c r="L15" s="17">
        <v>0.2551752</v>
      </c>
      <c r="M15" s="17">
        <v>0.418</v>
      </c>
      <c r="N15" s="17">
        <v>414.7215</v>
      </c>
      <c r="O15" s="17">
        <v>0</v>
      </c>
      <c r="P15" s="17">
        <v>0</v>
      </c>
      <c r="Q15" s="17">
        <f t="shared" si="1"/>
        <v>599.975608908461</v>
      </c>
      <c r="R15" s="17"/>
      <c r="S15" s="17">
        <v>26.73855736587483</v>
      </c>
      <c r="T15" s="17">
        <v>0.0041666</v>
      </c>
      <c r="U15" s="17">
        <v>0</v>
      </c>
      <c r="V15" s="17">
        <v>10.2831</v>
      </c>
      <c r="W15" s="17">
        <v>0</v>
      </c>
      <c r="X15" s="17">
        <v>0</v>
      </c>
      <c r="Y15" s="17">
        <f t="shared" si="2"/>
        <v>37.02582396587483</v>
      </c>
      <c r="Z15" s="17"/>
      <c r="AA15" s="17">
        <f t="shared" si="3"/>
        <v>11048.512023585248</v>
      </c>
      <c r="AB15" s="17">
        <f t="shared" si="4"/>
        <v>2709.1888571452796</v>
      </c>
      <c r="AC15" s="17">
        <f t="shared" si="5"/>
        <v>1570.836382</v>
      </c>
      <c r="AD15" s="17">
        <f t="shared" si="6"/>
        <v>614.9475</v>
      </c>
      <c r="AE15" s="17">
        <f t="shared" si="7"/>
        <v>15.036364285714287</v>
      </c>
      <c r="AF15" s="17">
        <f t="shared" si="8"/>
        <v>0</v>
      </c>
      <c r="AG15" s="17">
        <f t="shared" si="9"/>
        <v>15958.52112701624</v>
      </c>
      <c r="AH15" s="17"/>
    </row>
    <row r="16" spans="2:34" ht="12.75">
      <c r="B16" s="15">
        <v>1967</v>
      </c>
      <c r="C16" s="17">
        <v>11121.065471858583</v>
      </c>
      <c r="D16" s="17">
        <v>2767.3956853058567</v>
      </c>
      <c r="E16" s="17">
        <v>1589.9245019999998</v>
      </c>
      <c r="F16" s="17">
        <v>256.71509999999995</v>
      </c>
      <c r="G16" s="17">
        <v>18.670189090909087</v>
      </c>
      <c r="H16" s="17">
        <v>0</v>
      </c>
      <c r="I16" s="17">
        <f t="shared" si="0"/>
        <v>15753.77094825535</v>
      </c>
      <c r="J16" s="17"/>
      <c r="K16" s="17">
        <v>186.09713428524879</v>
      </c>
      <c r="L16" s="17">
        <v>0.3123290000000001</v>
      </c>
      <c r="M16" s="17">
        <v>0.704</v>
      </c>
      <c r="N16" s="17">
        <v>419.2515</v>
      </c>
      <c r="O16" s="17">
        <v>0</v>
      </c>
      <c r="P16" s="17">
        <v>0</v>
      </c>
      <c r="Q16" s="17">
        <f t="shared" si="1"/>
        <v>606.3649632852488</v>
      </c>
      <c r="R16" s="17"/>
      <c r="S16" s="17">
        <v>24.917797922562514</v>
      </c>
      <c r="T16" s="17">
        <v>0.016517000000000004</v>
      </c>
      <c r="U16" s="17">
        <v>0</v>
      </c>
      <c r="V16" s="17">
        <v>87.882</v>
      </c>
      <c r="W16" s="17">
        <v>0</v>
      </c>
      <c r="X16" s="17">
        <v>0</v>
      </c>
      <c r="Y16" s="17">
        <f t="shared" si="2"/>
        <v>112.81631492256253</v>
      </c>
      <c r="Z16" s="17"/>
      <c r="AA16" s="17">
        <f t="shared" si="3"/>
        <v>11282.244808221269</v>
      </c>
      <c r="AB16" s="17">
        <f t="shared" si="4"/>
        <v>2767.6914973058565</v>
      </c>
      <c r="AC16" s="17">
        <f t="shared" si="5"/>
        <v>1590.6285019999998</v>
      </c>
      <c r="AD16" s="17">
        <f t="shared" si="6"/>
        <v>588.0845999999999</v>
      </c>
      <c r="AE16" s="17">
        <f t="shared" si="7"/>
        <v>18.670189090909087</v>
      </c>
      <c r="AF16" s="17">
        <f t="shared" si="8"/>
        <v>0</v>
      </c>
      <c r="AG16" s="17">
        <f t="shared" si="9"/>
        <v>16247.319596618036</v>
      </c>
      <c r="AH16" s="17"/>
    </row>
    <row r="17" spans="2:34" ht="12.75">
      <c r="B17" s="15">
        <v>1968</v>
      </c>
      <c r="C17" s="17">
        <v>11310.799143793341</v>
      </c>
      <c r="D17" s="17">
        <v>2827.1207204894727</v>
      </c>
      <c r="E17" s="17">
        <v>1663.0366179999999</v>
      </c>
      <c r="F17" s="17">
        <v>265.1409</v>
      </c>
      <c r="G17" s="17">
        <v>19.282974545454543</v>
      </c>
      <c r="H17" s="17">
        <v>0</v>
      </c>
      <c r="I17" s="17">
        <f t="shared" si="0"/>
        <v>16085.38035682827</v>
      </c>
      <c r="J17" s="17"/>
      <c r="K17" s="17">
        <v>114.25538569400084</v>
      </c>
      <c r="L17" s="17">
        <v>0.08992220000000001</v>
      </c>
      <c r="M17" s="17">
        <v>0.044</v>
      </c>
      <c r="N17" s="17">
        <v>498.25469999999996</v>
      </c>
      <c r="O17" s="17">
        <v>0</v>
      </c>
      <c r="P17" s="17">
        <v>0</v>
      </c>
      <c r="Q17" s="17">
        <f t="shared" si="1"/>
        <v>612.6440078940008</v>
      </c>
      <c r="R17" s="17"/>
      <c r="S17" s="17">
        <v>28.184395728409967</v>
      </c>
      <c r="T17" s="17">
        <v>0.0024767200000000004</v>
      </c>
      <c r="U17" s="17">
        <v>0</v>
      </c>
      <c r="V17" s="17">
        <v>16.3533</v>
      </c>
      <c r="W17" s="17">
        <v>0</v>
      </c>
      <c r="X17" s="17">
        <v>0</v>
      </c>
      <c r="Y17" s="17">
        <f t="shared" si="2"/>
        <v>44.54017244840997</v>
      </c>
      <c r="Z17" s="17"/>
      <c r="AA17" s="17">
        <f t="shared" si="3"/>
        <v>11396.870133758934</v>
      </c>
      <c r="AB17" s="17">
        <f t="shared" si="4"/>
        <v>2827.2081659694727</v>
      </c>
      <c r="AC17" s="17">
        <f t="shared" si="5"/>
        <v>1663.080618</v>
      </c>
      <c r="AD17" s="17">
        <f t="shared" si="6"/>
        <v>747.0423</v>
      </c>
      <c r="AE17" s="17">
        <f t="shared" si="7"/>
        <v>19.282974545454543</v>
      </c>
      <c r="AF17" s="17">
        <f t="shared" si="8"/>
        <v>0</v>
      </c>
      <c r="AG17" s="17">
        <f t="shared" si="9"/>
        <v>16653.48419227386</v>
      </c>
      <c r="AH17" s="17"/>
    </row>
    <row r="18" spans="2:34" ht="12.75">
      <c r="B18" s="15">
        <v>1969</v>
      </c>
      <c r="C18" s="17">
        <v>11509.367994154396</v>
      </c>
      <c r="D18" s="17">
        <v>2888.0706275914245</v>
      </c>
      <c r="E18" s="17">
        <v>1668.4208380000002</v>
      </c>
      <c r="F18" s="17">
        <v>304.5519</v>
      </c>
      <c r="G18" s="17">
        <v>22.14922909090909</v>
      </c>
      <c r="H18" s="17">
        <v>0</v>
      </c>
      <c r="I18" s="17">
        <f t="shared" si="0"/>
        <v>16392.560588836728</v>
      </c>
      <c r="J18" s="17"/>
      <c r="K18" s="17">
        <v>85.697385531647</v>
      </c>
      <c r="L18" s="17">
        <v>0.37950920000000005</v>
      </c>
      <c r="M18" s="17">
        <v>0.44</v>
      </c>
      <c r="N18" s="17">
        <v>515.0156999999999</v>
      </c>
      <c r="O18" s="17">
        <v>0</v>
      </c>
      <c r="P18" s="17">
        <v>0</v>
      </c>
      <c r="Q18" s="17">
        <f t="shared" si="1"/>
        <v>601.5325947316469</v>
      </c>
      <c r="R18" s="17"/>
      <c r="S18" s="17">
        <v>25.249407592750714</v>
      </c>
      <c r="T18" s="17">
        <v>0.010839800000000002</v>
      </c>
      <c r="U18" s="17">
        <v>0</v>
      </c>
      <c r="V18" s="17">
        <v>23.8278</v>
      </c>
      <c r="W18" s="17">
        <v>0</v>
      </c>
      <c r="X18" s="17">
        <v>0</v>
      </c>
      <c r="Y18" s="17">
        <f t="shared" si="2"/>
        <v>49.08804739275071</v>
      </c>
      <c r="Z18" s="17"/>
      <c r="AA18" s="17">
        <f t="shared" si="3"/>
        <v>11569.81597209329</v>
      </c>
      <c r="AB18" s="17">
        <f t="shared" si="4"/>
        <v>2888.4392969914243</v>
      </c>
      <c r="AC18" s="17">
        <f t="shared" si="5"/>
        <v>1668.8608380000003</v>
      </c>
      <c r="AD18" s="17">
        <f t="shared" si="6"/>
        <v>795.7397999999998</v>
      </c>
      <c r="AE18" s="17">
        <f t="shared" si="7"/>
        <v>22.14922909090909</v>
      </c>
      <c r="AF18" s="17">
        <f t="shared" si="8"/>
        <v>0</v>
      </c>
      <c r="AG18" s="17">
        <f t="shared" si="9"/>
        <v>16945.005136175623</v>
      </c>
      <c r="AH18" s="17"/>
    </row>
    <row r="19" spans="2:34" ht="12.75">
      <c r="B19" s="15">
        <v>1970</v>
      </c>
      <c r="C19" s="17">
        <v>11722.457843249967</v>
      </c>
      <c r="D19" s="17">
        <v>2950.262025607424</v>
      </c>
      <c r="E19" s="17">
        <v>1728.534354</v>
      </c>
      <c r="F19" s="17">
        <v>308.44769999999994</v>
      </c>
      <c r="G19" s="17">
        <v>22.43256</v>
      </c>
      <c r="H19" s="17">
        <v>0</v>
      </c>
      <c r="I19" s="17">
        <f t="shared" si="0"/>
        <v>16732.134482857393</v>
      </c>
      <c r="J19" s="17"/>
      <c r="K19" s="17">
        <v>84.24789915394923</v>
      </c>
      <c r="L19" s="17">
        <v>0.05668900000000001</v>
      </c>
      <c r="M19" s="17">
        <v>0.044</v>
      </c>
      <c r="N19" s="17">
        <v>564.0302999999999</v>
      </c>
      <c r="O19" s="17">
        <v>0</v>
      </c>
      <c r="P19" s="17">
        <v>0</v>
      </c>
      <c r="Q19" s="17">
        <f t="shared" si="1"/>
        <v>648.3788881539491</v>
      </c>
      <c r="R19" s="17"/>
      <c r="S19" s="17">
        <v>31.613563405217928</v>
      </c>
      <c r="T19" s="17">
        <v>0.0045650000000000005</v>
      </c>
      <c r="U19" s="17">
        <v>0</v>
      </c>
      <c r="V19" s="17">
        <v>22.151699999999998</v>
      </c>
      <c r="W19" s="17">
        <v>0</v>
      </c>
      <c r="X19" s="17">
        <v>0</v>
      </c>
      <c r="Y19" s="17">
        <f t="shared" si="2"/>
        <v>53.76982840521792</v>
      </c>
      <c r="Z19" s="17"/>
      <c r="AA19" s="17">
        <f t="shared" si="3"/>
        <v>11775.0921789987</v>
      </c>
      <c r="AB19" s="17">
        <f t="shared" si="4"/>
        <v>2950.314149607424</v>
      </c>
      <c r="AC19" s="17">
        <f t="shared" si="5"/>
        <v>1728.578354</v>
      </c>
      <c r="AD19" s="17">
        <f t="shared" si="6"/>
        <v>850.3262999999998</v>
      </c>
      <c r="AE19" s="17">
        <f t="shared" si="7"/>
        <v>22.43256</v>
      </c>
      <c r="AF19" s="17">
        <f t="shared" si="8"/>
        <v>0</v>
      </c>
      <c r="AG19" s="17">
        <f t="shared" si="9"/>
        <v>17326.743542606124</v>
      </c>
      <c r="AH19" s="17"/>
    </row>
    <row r="20" spans="2:34" ht="12.75">
      <c r="B20" s="15">
        <v>1971</v>
      </c>
      <c r="C20" s="17">
        <v>11745.707798914873</v>
      </c>
      <c r="D20" s="17">
        <v>3030.3918117918715</v>
      </c>
      <c r="E20" s="17">
        <v>1673.4965000000002</v>
      </c>
      <c r="F20" s="17">
        <v>330.64469999999994</v>
      </c>
      <c r="G20" s="17">
        <v>23.993598</v>
      </c>
      <c r="H20" s="17">
        <v>9.29775828460039</v>
      </c>
      <c r="I20" s="17">
        <f t="shared" si="0"/>
        <v>16813.532166991346</v>
      </c>
      <c r="J20" s="17"/>
      <c r="K20" s="17">
        <v>60.56903302592367</v>
      </c>
      <c r="L20" s="17">
        <v>0.0160854</v>
      </c>
      <c r="M20" s="17">
        <v>0</v>
      </c>
      <c r="N20" s="17">
        <v>674.1999</v>
      </c>
      <c r="O20" s="17">
        <v>0</v>
      </c>
      <c r="P20" s="17">
        <v>0</v>
      </c>
      <c r="Q20" s="17">
        <f t="shared" si="1"/>
        <v>734.7850184259237</v>
      </c>
      <c r="R20" s="17"/>
      <c r="S20" s="17">
        <v>32.813808135907564</v>
      </c>
      <c r="T20" s="17">
        <v>0.006656600000000001</v>
      </c>
      <c r="U20" s="17">
        <v>0</v>
      </c>
      <c r="V20" s="17">
        <v>6.885599999999999</v>
      </c>
      <c r="W20" s="17">
        <v>0</v>
      </c>
      <c r="X20" s="17">
        <v>0</v>
      </c>
      <c r="Y20" s="17">
        <f t="shared" si="2"/>
        <v>39.70606473590756</v>
      </c>
      <c r="Z20" s="17"/>
      <c r="AA20" s="17">
        <f t="shared" si="3"/>
        <v>11773.463023804889</v>
      </c>
      <c r="AB20" s="17">
        <f t="shared" si="4"/>
        <v>3030.4012405918716</v>
      </c>
      <c r="AC20" s="17">
        <f t="shared" si="5"/>
        <v>1673.4965000000002</v>
      </c>
      <c r="AD20" s="17">
        <f t="shared" si="6"/>
        <v>997.959</v>
      </c>
      <c r="AE20" s="17">
        <f t="shared" si="7"/>
        <v>23.993598</v>
      </c>
      <c r="AF20" s="17">
        <f t="shared" si="8"/>
        <v>9.29775828460039</v>
      </c>
      <c r="AG20" s="17">
        <f t="shared" si="9"/>
        <v>17508.611120681362</v>
      </c>
      <c r="AH20" s="17"/>
    </row>
    <row r="21" spans="2:34" ht="12.75">
      <c r="B21" s="15">
        <v>1972</v>
      </c>
      <c r="C21" s="17">
        <v>11653.364803467235</v>
      </c>
      <c r="D21" s="17">
        <v>3132.419981216768</v>
      </c>
      <c r="E21" s="17">
        <v>1770.8281000000002</v>
      </c>
      <c r="F21" s="17">
        <v>331.6413</v>
      </c>
      <c r="G21" s="17">
        <v>25.808315999999998</v>
      </c>
      <c r="H21" s="17">
        <v>9.003167641325536</v>
      </c>
      <c r="I21" s="17">
        <f t="shared" si="0"/>
        <v>16923.06566832533</v>
      </c>
      <c r="J21" s="17"/>
      <c r="K21" s="17">
        <v>28.631561934462482</v>
      </c>
      <c r="L21" s="17">
        <v>0.013363000000000002</v>
      </c>
      <c r="M21" s="17">
        <v>0</v>
      </c>
      <c r="N21" s="17">
        <v>693.2711999999999</v>
      </c>
      <c r="O21" s="17">
        <v>0</v>
      </c>
      <c r="P21" s="17">
        <v>0</v>
      </c>
      <c r="Q21" s="17">
        <f t="shared" si="1"/>
        <v>721.9161249344623</v>
      </c>
      <c r="R21" s="17"/>
      <c r="S21" s="17">
        <v>38.10169163836406</v>
      </c>
      <c r="T21" s="17">
        <v>0.006723000000000001</v>
      </c>
      <c r="U21" s="17">
        <v>0</v>
      </c>
      <c r="V21" s="17">
        <v>5.0736</v>
      </c>
      <c r="W21" s="17">
        <v>0</v>
      </c>
      <c r="X21" s="17">
        <v>0</v>
      </c>
      <c r="Y21" s="17">
        <f t="shared" si="2"/>
        <v>43.18201463836406</v>
      </c>
      <c r="Z21" s="17"/>
      <c r="AA21" s="17">
        <f t="shared" si="3"/>
        <v>11643.894673763334</v>
      </c>
      <c r="AB21" s="17">
        <f t="shared" si="4"/>
        <v>3132.426621216768</v>
      </c>
      <c r="AC21" s="17">
        <f t="shared" si="5"/>
        <v>1770.8281000000002</v>
      </c>
      <c r="AD21" s="17">
        <f t="shared" si="6"/>
        <v>1019.8388999999999</v>
      </c>
      <c r="AE21" s="17">
        <f t="shared" si="7"/>
        <v>25.808315999999998</v>
      </c>
      <c r="AF21" s="17">
        <f t="shared" si="8"/>
        <v>9.003167641325536</v>
      </c>
      <c r="AG21" s="17">
        <f t="shared" si="9"/>
        <v>17601.799778621426</v>
      </c>
      <c r="AH21" s="17"/>
    </row>
    <row r="22" spans="2:34" ht="12.75">
      <c r="B22" s="15">
        <v>1973</v>
      </c>
      <c r="C22" s="17">
        <v>12009.373460297107</v>
      </c>
      <c r="D22" s="17">
        <v>3211.041086</v>
      </c>
      <c r="E22" s="17">
        <v>1794.5965999999999</v>
      </c>
      <c r="F22" s="17">
        <v>325.66169999999994</v>
      </c>
      <c r="G22" s="17">
        <v>25.179552</v>
      </c>
      <c r="H22" s="17">
        <v>10.691910331384015</v>
      </c>
      <c r="I22" s="17">
        <f t="shared" si="0"/>
        <v>17376.544308628494</v>
      </c>
      <c r="J22" s="17"/>
      <c r="K22" s="17">
        <v>76.59852843645378</v>
      </c>
      <c r="L22" s="17">
        <v>0.012466600000000001</v>
      </c>
      <c r="M22" s="17">
        <v>0</v>
      </c>
      <c r="N22" s="17">
        <v>789.8055</v>
      </c>
      <c r="O22" s="17">
        <v>0</v>
      </c>
      <c r="P22" s="17">
        <v>0</v>
      </c>
      <c r="Q22" s="17">
        <f t="shared" si="1"/>
        <v>866.4164950364539</v>
      </c>
      <c r="R22" s="17"/>
      <c r="S22" s="17">
        <v>43.32197668326916</v>
      </c>
      <c r="T22" s="17">
        <v>0.019870200000000005</v>
      </c>
      <c r="U22" s="17">
        <v>0</v>
      </c>
      <c r="V22" s="17">
        <v>8.154</v>
      </c>
      <c r="W22" s="17">
        <v>0</v>
      </c>
      <c r="X22" s="17">
        <v>0</v>
      </c>
      <c r="Y22" s="17">
        <f t="shared" si="2"/>
        <v>51.49584688326917</v>
      </c>
      <c r="Z22" s="17"/>
      <c r="AA22" s="17">
        <f t="shared" si="3"/>
        <v>12042.650012050291</v>
      </c>
      <c r="AB22" s="17">
        <f t="shared" si="4"/>
        <v>3211.0336824000005</v>
      </c>
      <c r="AC22" s="17">
        <f t="shared" si="5"/>
        <v>1794.5965999999999</v>
      </c>
      <c r="AD22" s="17">
        <f t="shared" si="6"/>
        <v>1107.3132</v>
      </c>
      <c r="AE22" s="17">
        <f t="shared" si="7"/>
        <v>25.179552</v>
      </c>
      <c r="AF22" s="17">
        <f t="shared" si="8"/>
        <v>10.691910331384015</v>
      </c>
      <c r="AG22" s="17">
        <f t="shared" si="9"/>
        <v>18191.464956781678</v>
      </c>
      <c r="AH22" s="17"/>
    </row>
    <row r="23" spans="2:34" ht="12.75">
      <c r="B23" s="15">
        <v>1974</v>
      </c>
      <c r="C23" s="17">
        <v>11936.07417866127</v>
      </c>
      <c r="D23" s="17">
        <v>3283.040996400001</v>
      </c>
      <c r="E23" s="17">
        <v>2012.737</v>
      </c>
      <c r="F23" s="17">
        <v>348.08519999999993</v>
      </c>
      <c r="G23" s="17">
        <v>31.793352</v>
      </c>
      <c r="H23" s="17">
        <v>10.195224171539962</v>
      </c>
      <c r="I23" s="17">
        <f t="shared" si="0"/>
        <v>17621.925951232814</v>
      </c>
      <c r="J23" s="17"/>
      <c r="K23" s="17">
        <v>95.70686663027409</v>
      </c>
      <c r="L23" s="17">
        <v>0.005461400000000001</v>
      </c>
      <c r="M23" s="17">
        <v>0</v>
      </c>
      <c r="N23" s="17">
        <v>766.2495</v>
      </c>
      <c r="O23" s="17">
        <v>0</v>
      </c>
      <c r="P23" s="17">
        <v>0</v>
      </c>
      <c r="Q23" s="17">
        <f t="shared" si="1"/>
        <v>861.9618280302741</v>
      </c>
      <c r="R23" s="17"/>
      <c r="S23" s="17">
        <v>35.6555502128387</v>
      </c>
      <c r="T23" s="17">
        <v>0.0241198</v>
      </c>
      <c r="U23" s="17">
        <v>0</v>
      </c>
      <c r="V23" s="17">
        <v>9.1959</v>
      </c>
      <c r="W23" s="17">
        <v>0</v>
      </c>
      <c r="X23" s="17">
        <v>0</v>
      </c>
      <c r="Y23" s="17">
        <f t="shared" si="2"/>
        <v>44.8755700128387</v>
      </c>
      <c r="Z23" s="17"/>
      <c r="AA23" s="17">
        <f t="shared" si="3"/>
        <v>11996.125495078706</v>
      </c>
      <c r="AB23" s="17">
        <f t="shared" si="4"/>
        <v>3283.022338000001</v>
      </c>
      <c r="AC23" s="17">
        <f t="shared" si="5"/>
        <v>2012.737</v>
      </c>
      <c r="AD23" s="17">
        <f t="shared" si="6"/>
        <v>1105.1388</v>
      </c>
      <c r="AE23" s="17">
        <f t="shared" si="7"/>
        <v>31.793352</v>
      </c>
      <c r="AF23" s="17">
        <f t="shared" si="8"/>
        <v>10.195224171539962</v>
      </c>
      <c r="AG23" s="17">
        <f t="shared" si="9"/>
        <v>18439.01220925025</v>
      </c>
      <c r="AH23" s="17"/>
    </row>
    <row r="24" spans="2:34" ht="12.75">
      <c r="B24" s="15">
        <v>1975</v>
      </c>
      <c r="C24" s="17">
        <v>12370.611592875055</v>
      </c>
      <c r="D24" s="17">
        <v>3355.1146772000006</v>
      </c>
      <c r="E24" s="17">
        <v>2260.8691000000003</v>
      </c>
      <c r="F24" s="17">
        <v>382.6944</v>
      </c>
      <c r="G24" s="17">
        <v>37.411457999999996</v>
      </c>
      <c r="H24" s="17">
        <v>12.171539961013647</v>
      </c>
      <c r="I24" s="17">
        <f t="shared" si="0"/>
        <v>18418.87276803607</v>
      </c>
      <c r="J24" s="17"/>
      <c r="K24" s="17">
        <v>131.02082717404994</v>
      </c>
      <c r="L24" s="17">
        <v>0.004067</v>
      </c>
      <c r="M24" s="17">
        <v>0</v>
      </c>
      <c r="N24" s="17">
        <v>720.9042</v>
      </c>
      <c r="O24" s="17">
        <v>0</v>
      </c>
      <c r="P24" s="17">
        <v>0</v>
      </c>
      <c r="Q24" s="17">
        <f t="shared" si="1"/>
        <v>851.9290941740499</v>
      </c>
      <c r="R24" s="17"/>
      <c r="S24" s="17">
        <v>35.806567273887204</v>
      </c>
      <c r="T24" s="17">
        <v>0.007636000000000001</v>
      </c>
      <c r="U24" s="17">
        <v>0</v>
      </c>
      <c r="V24" s="17">
        <v>7.474499999999999</v>
      </c>
      <c r="W24" s="17">
        <v>0</v>
      </c>
      <c r="X24" s="17">
        <v>0</v>
      </c>
      <c r="Y24" s="17">
        <f t="shared" si="2"/>
        <v>43.2887032738872</v>
      </c>
      <c r="Z24" s="17"/>
      <c r="AA24" s="17">
        <f t="shared" si="3"/>
        <v>12465.825852775219</v>
      </c>
      <c r="AB24" s="17">
        <f t="shared" si="4"/>
        <v>3355.1111082000007</v>
      </c>
      <c r="AC24" s="17">
        <f t="shared" si="5"/>
        <v>2260.8691000000003</v>
      </c>
      <c r="AD24" s="17">
        <f t="shared" si="6"/>
        <v>1096.1240999999998</v>
      </c>
      <c r="AE24" s="17">
        <f t="shared" si="7"/>
        <v>37.411457999999996</v>
      </c>
      <c r="AF24" s="17">
        <f t="shared" si="8"/>
        <v>12.171539961013647</v>
      </c>
      <c r="AG24" s="17">
        <f t="shared" si="9"/>
        <v>19227.513158936235</v>
      </c>
      <c r="AH24" s="17"/>
    </row>
    <row r="25" spans="2:34" ht="12.75">
      <c r="B25" s="15">
        <v>1976</v>
      </c>
      <c r="C25" s="17">
        <v>12449.860681305372</v>
      </c>
      <c r="D25" s="17">
        <v>3426.9117190000006</v>
      </c>
      <c r="E25" s="17">
        <v>2302.6202999999996</v>
      </c>
      <c r="F25" s="17">
        <v>403.07939999999996</v>
      </c>
      <c r="G25" s="17">
        <v>45.717665999999994</v>
      </c>
      <c r="H25" s="17">
        <v>13.199415204678363</v>
      </c>
      <c r="I25" s="17">
        <f t="shared" si="0"/>
        <v>18641.38918151005</v>
      </c>
      <c r="J25" s="17"/>
      <c r="K25" s="17">
        <v>124.46462355616463</v>
      </c>
      <c r="L25" s="17">
        <v>0.0029050000000000005</v>
      </c>
      <c r="M25" s="17">
        <v>0</v>
      </c>
      <c r="N25" s="17">
        <v>737.6651999999999</v>
      </c>
      <c r="O25" s="17">
        <v>0</v>
      </c>
      <c r="P25" s="17">
        <v>0</v>
      </c>
      <c r="Q25" s="17">
        <f t="shared" si="1"/>
        <v>862.1327285561646</v>
      </c>
      <c r="R25" s="17"/>
      <c r="S25" s="17">
        <v>58.95452207280702</v>
      </c>
      <c r="T25" s="17">
        <v>0.24421920000000003</v>
      </c>
      <c r="U25" s="17">
        <v>0</v>
      </c>
      <c r="V25" s="17">
        <v>3.7146</v>
      </c>
      <c r="W25" s="17">
        <v>0</v>
      </c>
      <c r="X25" s="17">
        <v>0</v>
      </c>
      <c r="Y25" s="17">
        <f t="shared" si="2"/>
        <v>62.913341272807024</v>
      </c>
      <c r="Z25" s="17"/>
      <c r="AA25" s="17">
        <f t="shared" si="3"/>
        <v>12515.37078278873</v>
      </c>
      <c r="AB25" s="17">
        <f t="shared" si="4"/>
        <v>3426.6704048000006</v>
      </c>
      <c r="AC25" s="17">
        <f t="shared" si="5"/>
        <v>2302.6202999999996</v>
      </c>
      <c r="AD25" s="17">
        <f t="shared" si="6"/>
        <v>1137.03</v>
      </c>
      <c r="AE25" s="17">
        <f t="shared" si="7"/>
        <v>45.717665999999994</v>
      </c>
      <c r="AF25" s="17">
        <f t="shared" si="8"/>
        <v>13.199415204678363</v>
      </c>
      <c r="AG25" s="17">
        <f t="shared" si="9"/>
        <v>19440.608568793406</v>
      </c>
      <c r="AH25" s="17"/>
    </row>
    <row r="26" spans="2:34" ht="12.75">
      <c r="B26" s="15">
        <v>1977</v>
      </c>
      <c r="C26" s="17">
        <v>12764.811808388109</v>
      </c>
      <c r="D26" s="17">
        <v>3498.5243348000004</v>
      </c>
      <c r="E26" s="17">
        <v>2308.8865</v>
      </c>
      <c r="F26" s="17">
        <v>487.5639</v>
      </c>
      <c r="G26" s="17">
        <v>48.108599999999996</v>
      </c>
      <c r="H26" s="17">
        <v>13.220370370370372</v>
      </c>
      <c r="I26" s="17">
        <f t="shared" si="0"/>
        <v>19121.11551355848</v>
      </c>
      <c r="J26" s="17"/>
      <c r="K26" s="17">
        <v>48.29822289168027</v>
      </c>
      <c r="L26" s="17">
        <v>0.005179200000000001</v>
      </c>
      <c r="M26" s="17">
        <v>0</v>
      </c>
      <c r="N26" s="17">
        <v>777.3027</v>
      </c>
      <c r="O26" s="17">
        <v>0</v>
      </c>
      <c r="P26" s="17">
        <v>0</v>
      </c>
      <c r="Q26" s="17">
        <f t="shared" si="1"/>
        <v>825.6061020916802</v>
      </c>
      <c r="R26" s="17"/>
      <c r="S26" s="17">
        <v>41.56541662747058</v>
      </c>
      <c r="T26" s="17">
        <v>0.31392260000000005</v>
      </c>
      <c r="U26" s="17">
        <v>0</v>
      </c>
      <c r="V26" s="17">
        <v>2.6727</v>
      </c>
      <c r="W26" s="17">
        <v>0</v>
      </c>
      <c r="X26" s="17">
        <v>0</v>
      </c>
      <c r="Y26" s="17">
        <f t="shared" si="2"/>
        <v>44.55203922747058</v>
      </c>
      <c r="Z26" s="17"/>
      <c r="AA26" s="17">
        <f t="shared" si="3"/>
        <v>12771.544614652319</v>
      </c>
      <c r="AB26" s="17">
        <f t="shared" si="4"/>
        <v>3498.2155914000004</v>
      </c>
      <c r="AC26" s="17">
        <f t="shared" si="5"/>
        <v>2308.8865</v>
      </c>
      <c r="AD26" s="17">
        <f t="shared" si="6"/>
        <v>1262.1938999999998</v>
      </c>
      <c r="AE26" s="17">
        <f t="shared" si="7"/>
        <v>48.108599999999996</v>
      </c>
      <c r="AF26" s="17">
        <f t="shared" si="8"/>
        <v>13.220370370370372</v>
      </c>
      <c r="AG26" s="17">
        <f t="shared" si="9"/>
        <v>19902.16957642269</v>
      </c>
      <c r="AH26" s="17"/>
    </row>
    <row r="27" spans="2:34" ht="12.75">
      <c r="B27" s="15">
        <v>1978</v>
      </c>
      <c r="C27" s="17">
        <v>13078.272060709687</v>
      </c>
      <c r="D27" s="17">
        <v>3571.0959658000006</v>
      </c>
      <c r="E27" s="17">
        <v>2203.0247</v>
      </c>
      <c r="F27" s="17">
        <v>526.9749</v>
      </c>
      <c r="G27" s="17">
        <v>56.64130799999999</v>
      </c>
      <c r="H27" s="17">
        <v>16.357797270955167</v>
      </c>
      <c r="I27" s="17">
        <f t="shared" si="0"/>
        <v>19452.36673178064</v>
      </c>
      <c r="J27" s="17"/>
      <c r="K27" s="17">
        <v>37.16983332403768</v>
      </c>
      <c r="L27" s="17">
        <v>0.22992660000000004</v>
      </c>
      <c r="M27" s="17">
        <v>4.84</v>
      </c>
      <c r="N27" s="17">
        <v>826.725</v>
      </c>
      <c r="O27" s="17">
        <v>0</v>
      </c>
      <c r="P27" s="17">
        <v>0</v>
      </c>
      <c r="Q27" s="17">
        <f t="shared" si="1"/>
        <v>868.9647599240377</v>
      </c>
      <c r="R27" s="17"/>
      <c r="S27" s="17">
        <v>45.11713758929354</v>
      </c>
      <c r="T27" s="17">
        <v>0.2054914</v>
      </c>
      <c r="U27" s="17">
        <v>4.32</v>
      </c>
      <c r="V27" s="17">
        <v>2.0837999999999997</v>
      </c>
      <c r="W27" s="17">
        <v>0</v>
      </c>
      <c r="X27" s="17">
        <v>0</v>
      </c>
      <c r="Y27" s="17">
        <f t="shared" si="2"/>
        <v>51.72642898929354</v>
      </c>
      <c r="Z27" s="17"/>
      <c r="AA27" s="17">
        <f t="shared" si="3"/>
        <v>13070.324756444432</v>
      </c>
      <c r="AB27" s="17">
        <f t="shared" si="4"/>
        <v>3571.1204010000006</v>
      </c>
      <c r="AC27" s="17">
        <f t="shared" si="5"/>
        <v>2203.5447</v>
      </c>
      <c r="AD27" s="17">
        <f t="shared" si="6"/>
        <v>1351.6161</v>
      </c>
      <c r="AE27" s="17">
        <f t="shared" si="7"/>
        <v>56.64130799999999</v>
      </c>
      <c r="AF27" s="17">
        <f t="shared" si="8"/>
        <v>16.357797270955167</v>
      </c>
      <c r="AG27" s="17">
        <f t="shared" si="9"/>
        <v>20269.605062715385</v>
      </c>
      <c r="AH27" s="17"/>
    </row>
    <row r="28" spans="2:34" ht="12.75">
      <c r="B28" s="15">
        <v>1979</v>
      </c>
      <c r="C28" s="17">
        <v>12965.538116874573</v>
      </c>
      <c r="D28" s="17">
        <v>3645.825381000001</v>
      </c>
      <c r="E28" s="17">
        <v>2250.1743</v>
      </c>
      <c r="F28" s="17">
        <v>532.9997999999999</v>
      </c>
      <c r="G28" s="17">
        <v>55.454448</v>
      </c>
      <c r="H28" s="17">
        <v>15.9656432748538</v>
      </c>
      <c r="I28" s="17">
        <f t="shared" si="0"/>
        <v>19465.95768914943</v>
      </c>
      <c r="J28" s="17"/>
      <c r="K28" s="17">
        <v>34.96379961727981</v>
      </c>
      <c r="L28" s="17">
        <v>0.5167248000000001</v>
      </c>
      <c r="M28" s="17">
        <v>20.68</v>
      </c>
      <c r="N28" s="17">
        <v>943.4630999999999</v>
      </c>
      <c r="O28" s="17">
        <v>0</v>
      </c>
      <c r="P28" s="17">
        <v>0</v>
      </c>
      <c r="Q28" s="17">
        <f t="shared" si="1"/>
        <v>999.6236244172798</v>
      </c>
      <c r="R28" s="17"/>
      <c r="S28" s="17">
        <v>60.24581978391052</v>
      </c>
      <c r="T28" s="17">
        <v>0.016849</v>
      </c>
      <c r="U28" s="17">
        <v>1.44</v>
      </c>
      <c r="V28" s="17">
        <v>6.7044</v>
      </c>
      <c r="W28" s="17">
        <v>0</v>
      </c>
      <c r="X28" s="17">
        <v>0</v>
      </c>
      <c r="Y28" s="17">
        <f t="shared" si="2"/>
        <v>68.40706878391052</v>
      </c>
      <c r="Z28" s="17"/>
      <c r="AA28" s="17">
        <f t="shared" si="3"/>
        <v>12940.256096707944</v>
      </c>
      <c r="AB28" s="17">
        <f t="shared" si="4"/>
        <v>3646.3252568000007</v>
      </c>
      <c r="AC28" s="17">
        <f t="shared" si="5"/>
        <v>2269.4143</v>
      </c>
      <c r="AD28" s="17">
        <f t="shared" si="6"/>
        <v>1469.7585</v>
      </c>
      <c r="AE28" s="17">
        <f t="shared" si="7"/>
        <v>55.454448</v>
      </c>
      <c r="AF28" s="17">
        <f t="shared" si="8"/>
        <v>15.9656432748538</v>
      </c>
      <c r="AG28" s="17">
        <f t="shared" si="9"/>
        <v>20397.174244782796</v>
      </c>
      <c r="AH28" s="17"/>
    </row>
    <row r="29" spans="2:34" ht="12.75">
      <c r="B29" s="15">
        <v>1980</v>
      </c>
      <c r="C29" s="17">
        <v>13245.39602921023</v>
      </c>
      <c r="D29" s="17">
        <v>3723.5793825999995</v>
      </c>
      <c r="E29" s="17">
        <v>2465.0203</v>
      </c>
      <c r="F29" s="17">
        <v>475.96709999999996</v>
      </c>
      <c r="G29" s="17">
        <v>50.045627999999994</v>
      </c>
      <c r="H29" s="17">
        <v>16.391861598440546</v>
      </c>
      <c r="I29" s="17">
        <f t="shared" si="0"/>
        <v>19976.40030140867</v>
      </c>
      <c r="J29" s="17"/>
      <c r="K29" s="17">
        <v>47.82184152110099</v>
      </c>
      <c r="L29" s="17">
        <v>0.007536400000000001</v>
      </c>
      <c r="M29" s="17">
        <v>12.1</v>
      </c>
      <c r="N29" s="17">
        <v>1061.6961</v>
      </c>
      <c r="O29" s="17">
        <v>0</v>
      </c>
      <c r="P29" s="17">
        <v>0</v>
      </c>
      <c r="Q29" s="17">
        <f t="shared" si="1"/>
        <v>1121.6254779211008</v>
      </c>
      <c r="R29" s="17"/>
      <c r="S29" s="17">
        <v>50.12632261642811</v>
      </c>
      <c r="T29" s="17">
        <v>0.0171976</v>
      </c>
      <c r="U29" s="17">
        <v>1.76</v>
      </c>
      <c r="V29" s="17">
        <v>30.985199999999995</v>
      </c>
      <c r="W29" s="17">
        <v>0</v>
      </c>
      <c r="X29" s="17">
        <v>0</v>
      </c>
      <c r="Y29" s="17">
        <f t="shared" si="2"/>
        <v>82.88872021642811</v>
      </c>
      <c r="Z29" s="17"/>
      <c r="AA29" s="17">
        <f t="shared" si="3"/>
        <v>13243.091548114902</v>
      </c>
      <c r="AB29" s="17">
        <f t="shared" si="4"/>
        <v>3723.5697213999993</v>
      </c>
      <c r="AC29" s="17">
        <f t="shared" si="5"/>
        <v>2475.3603</v>
      </c>
      <c r="AD29" s="17">
        <f t="shared" si="6"/>
        <v>1506.6779999999999</v>
      </c>
      <c r="AE29" s="17">
        <f t="shared" si="7"/>
        <v>50.045627999999994</v>
      </c>
      <c r="AF29" s="17">
        <f t="shared" si="8"/>
        <v>16.391861598440546</v>
      </c>
      <c r="AG29" s="17">
        <f t="shared" si="9"/>
        <v>21015.137059113342</v>
      </c>
      <c r="AH29" s="17"/>
    </row>
    <row r="30" spans="2:34" ht="12.75">
      <c r="B30" s="15">
        <v>1981</v>
      </c>
      <c r="C30" s="17">
        <v>13716.193874071916</v>
      </c>
      <c r="D30" s="17">
        <v>3804.5239540000002</v>
      </c>
      <c r="E30" s="17">
        <v>2732.6945</v>
      </c>
      <c r="F30" s="17">
        <v>736.8951</v>
      </c>
      <c r="G30" s="17">
        <v>71.19438599999998</v>
      </c>
      <c r="H30" s="17">
        <v>17.29517543859649</v>
      </c>
      <c r="I30" s="17">
        <f t="shared" si="0"/>
        <v>21078.796989510516</v>
      </c>
      <c r="J30" s="17"/>
      <c r="K30" s="17">
        <v>53.344192763683786</v>
      </c>
      <c r="L30" s="17">
        <v>0.565562</v>
      </c>
      <c r="M30" s="17">
        <v>14.3</v>
      </c>
      <c r="N30" s="17">
        <v>922.1267999999999</v>
      </c>
      <c r="O30" s="17">
        <v>0</v>
      </c>
      <c r="P30" s="17">
        <v>0</v>
      </c>
      <c r="Q30" s="17">
        <f t="shared" si="1"/>
        <v>990.3365547636837</v>
      </c>
      <c r="R30" s="17"/>
      <c r="S30" s="17">
        <v>57.370139516842194</v>
      </c>
      <c r="T30" s="17">
        <v>0.0997992</v>
      </c>
      <c r="U30" s="17">
        <v>2.56</v>
      </c>
      <c r="V30" s="17">
        <v>50.373599999999996</v>
      </c>
      <c r="W30" s="17">
        <v>0</v>
      </c>
      <c r="X30" s="17">
        <v>0</v>
      </c>
      <c r="Y30" s="17">
        <f t="shared" si="2"/>
        <v>110.40353871684219</v>
      </c>
      <c r="Z30" s="17"/>
      <c r="AA30" s="17">
        <f t="shared" si="3"/>
        <v>13712.167927318756</v>
      </c>
      <c r="AB30" s="17">
        <f t="shared" si="4"/>
        <v>3804.9897168</v>
      </c>
      <c r="AC30" s="17">
        <f t="shared" si="5"/>
        <v>2744.4345000000003</v>
      </c>
      <c r="AD30" s="17">
        <f t="shared" si="6"/>
        <v>1608.6482999999998</v>
      </c>
      <c r="AE30" s="17">
        <f t="shared" si="7"/>
        <v>71.19438599999998</v>
      </c>
      <c r="AF30" s="17">
        <f t="shared" si="8"/>
        <v>17.29517543859649</v>
      </c>
      <c r="AG30" s="17">
        <f t="shared" si="9"/>
        <v>21958.730005557358</v>
      </c>
      <c r="AH30" s="17"/>
    </row>
    <row r="31" spans="2:34" ht="12.75">
      <c r="B31" s="15">
        <v>1982</v>
      </c>
      <c r="C31" s="17">
        <v>13984.616305274882</v>
      </c>
      <c r="D31" s="17">
        <v>3888.4008988000005</v>
      </c>
      <c r="E31" s="17">
        <v>2948.3078000000005</v>
      </c>
      <c r="F31" s="17">
        <v>962.9421</v>
      </c>
      <c r="G31" s="17">
        <v>94.489458</v>
      </c>
      <c r="H31" s="17">
        <v>16.019590643274853</v>
      </c>
      <c r="I31" s="17">
        <f t="shared" si="0"/>
        <v>21894.776152718157</v>
      </c>
      <c r="J31" s="17"/>
      <c r="K31" s="17">
        <v>63.419659679037636</v>
      </c>
      <c r="L31" s="17">
        <v>0.9491548000000001</v>
      </c>
      <c r="M31" s="17">
        <v>30.36</v>
      </c>
      <c r="N31" s="17">
        <v>989.8049999999998</v>
      </c>
      <c r="O31" s="17">
        <v>0</v>
      </c>
      <c r="P31" s="17">
        <v>0</v>
      </c>
      <c r="Q31" s="17">
        <f t="shared" si="1"/>
        <v>1084.5338144790376</v>
      </c>
      <c r="R31" s="17"/>
      <c r="S31" s="17">
        <v>49.409366555575936</v>
      </c>
      <c r="T31" s="17">
        <v>0.0403712</v>
      </c>
      <c r="U31" s="17">
        <v>2.4</v>
      </c>
      <c r="V31" s="17">
        <v>242.21909999999997</v>
      </c>
      <c r="W31" s="17">
        <v>0</v>
      </c>
      <c r="X31" s="17">
        <v>0</v>
      </c>
      <c r="Y31" s="17">
        <f t="shared" si="2"/>
        <v>294.0688377555759</v>
      </c>
      <c r="Z31" s="17"/>
      <c r="AA31" s="17">
        <f t="shared" si="3"/>
        <v>13998.626598398343</v>
      </c>
      <c r="AB31" s="17">
        <f t="shared" si="4"/>
        <v>3889.3096824000004</v>
      </c>
      <c r="AC31" s="17">
        <f t="shared" si="5"/>
        <v>2976.2678000000005</v>
      </c>
      <c r="AD31" s="17">
        <f t="shared" si="6"/>
        <v>1710.5279999999998</v>
      </c>
      <c r="AE31" s="17">
        <f t="shared" si="7"/>
        <v>94.489458</v>
      </c>
      <c r="AF31" s="17">
        <f t="shared" si="8"/>
        <v>16.019590643274853</v>
      </c>
      <c r="AG31" s="17">
        <f t="shared" si="9"/>
        <v>22685.24112944162</v>
      </c>
      <c r="AH31" s="17"/>
    </row>
    <row r="32" spans="2:34" ht="12.75">
      <c r="B32" s="15">
        <v>1983</v>
      </c>
      <c r="C32" s="17">
        <v>14633.852958817892</v>
      </c>
      <c r="D32" s="17">
        <v>3974.6384964000013</v>
      </c>
      <c r="E32" s="17">
        <v>3154.2975999999994</v>
      </c>
      <c r="F32" s="17">
        <v>1191.0729</v>
      </c>
      <c r="G32" s="17">
        <v>108.641178</v>
      </c>
      <c r="H32" s="17">
        <v>17.89502923976608</v>
      </c>
      <c r="I32" s="17">
        <f t="shared" si="0"/>
        <v>23080.39816245766</v>
      </c>
      <c r="J32" s="17"/>
      <c r="K32" s="17">
        <v>91.66605638715383</v>
      </c>
      <c r="L32" s="17">
        <v>0.4230012</v>
      </c>
      <c r="M32" s="17">
        <v>10.12</v>
      </c>
      <c r="N32" s="17">
        <v>911.3453999999999</v>
      </c>
      <c r="O32" s="17">
        <v>0</v>
      </c>
      <c r="P32" s="17">
        <v>0</v>
      </c>
      <c r="Q32" s="17">
        <f t="shared" si="1"/>
        <v>1013.5544575871538</v>
      </c>
      <c r="R32" s="17"/>
      <c r="S32" s="17">
        <v>49.66612195135451</v>
      </c>
      <c r="T32" s="17">
        <v>0.04023840000000001</v>
      </c>
      <c r="U32" s="17">
        <v>1.28</v>
      </c>
      <c r="V32" s="17">
        <v>316.8282</v>
      </c>
      <c r="W32" s="17">
        <v>0</v>
      </c>
      <c r="X32" s="17">
        <v>0</v>
      </c>
      <c r="Y32" s="17">
        <f t="shared" si="2"/>
        <v>367.8145603513545</v>
      </c>
      <c r="Z32" s="17"/>
      <c r="AA32" s="17">
        <f t="shared" si="3"/>
        <v>14675.85289325369</v>
      </c>
      <c r="AB32" s="17">
        <f t="shared" si="4"/>
        <v>3975.021259200001</v>
      </c>
      <c r="AC32" s="17">
        <f t="shared" si="5"/>
        <v>3163.137599999999</v>
      </c>
      <c r="AD32" s="17">
        <f t="shared" si="6"/>
        <v>1785.5901</v>
      </c>
      <c r="AE32" s="17">
        <f t="shared" si="7"/>
        <v>108.641178</v>
      </c>
      <c r="AF32" s="17">
        <f t="shared" si="8"/>
        <v>17.89502923976608</v>
      </c>
      <c r="AG32" s="17">
        <f t="shared" si="9"/>
        <v>23726.138059693458</v>
      </c>
      <c r="AH32" s="17"/>
    </row>
    <row r="33" spans="2:34" ht="12.75">
      <c r="B33" s="15">
        <v>1984</v>
      </c>
      <c r="C33" s="17">
        <v>14753.606003903451</v>
      </c>
      <c r="D33" s="17">
        <v>4062.3515020000004</v>
      </c>
      <c r="E33" s="17">
        <v>3410.5001</v>
      </c>
      <c r="F33" s="17">
        <v>1328.4225</v>
      </c>
      <c r="G33" s="17">
        <v>131.93625</v>
      </c>
      <c r="H33" s="17">
        <v>19.552680311890835</v>
      </c>
      <c r="I33" s="17">
        <f t="shared" si="0"/>
        <v>23706.369036215343</v>
      </c>
      <c r="J33" s="17"/>
      <c r="K33" s="17">
        <v>73.60919014348897</v>
      </c>
      <c r="L33" s="17">
        <v>0.5202274</v>
      </c>
      <c r="M33" s="17">
        <v>12.76</v>
      </c>
      <c r="N33" s="17">
        <v>872.8856999999999</v>
      </c>
      <c r="O33" s="17">
        <v>0</v>
      </c>
      <c r="P33" s="17">
        <v>0</v>
      </c>
      <c r="Q33" s="17">
        <f t="shared" si="1"/>
        <v>959.7751175434889</v>
      </c>
      <c r="R33" s="17"/>
      <c r="S33" s="17">
        <v>43.586112173135696</v>
      </c>
      <c r="T33" s="17">
        <v>0.0399728</v>
      </c>
      <c r="U33" s="17">
        <v>2.08</v>
      </c>
      <c r="V33" s="17">
        <v>335.53709999999995</v>
      </c>
      <c r="W33" s="17">
        <v>0</v>
      </c>
      <c r="X33" s="17">
        <v>0</v>
      </c>
      <c r="Y33" s="17">
        <f t="shared" si="2"/>
        <v>381.24318497313567</v>
      </c>
      <c r="Z33" s="17"/>
      <c r="AA33" s="17">
        <f t="shared" si="3"/>
        <v>14783.629081873803</v>
      </c>
      <c r="AB33" s="17">
        <f t="shared" si="4"/>
        <v>4062.8317566</v>
      </c>
      <c r="AC33" s="17">
        <f t="shared" si="5"/>
        <v>3421.1801000000005</v>
      </c>
      <c r="AD33" s="17">
        <f t="shared" si="6"/>
        <v>1865.7711</v>
      </c>
      <c r="AE33" s="17">
        <f t="shared" si="7"/>
        <v>131.93625</v>
      </c>
      <c r="AF33" s="17">
        <f t="shared" si="8"/>
        <v>19.552680311890835</v>
      </c>
      <c r="AG33" s="17">
        <f t="shared" si="9"/>
        <v>24284.900968785696</v>
      </c>
      <c r="AH33" s="17"/>
    </row>
    <row r="34" spans="2:34" ht="12.75">
      <c r="B34" s="15">
        <v>1985</v>
      </c>
      <c r="C34" s="17">
        <v>14969.531616308153</v>
      </c>
      <c r="D34" s="17">
        <v>4118.41491092064</v>
      </c>
      <c r="E34" s="17">
        <v>3563.736</v>
      </c>
      <c r="F34" s="17">
        <v>1386.8142</v>
      </c>
      <c r="G34" s="17">
        <v>158.87797199999997</v>
      </c>
      <c r="H34" s="17">
        <v>19.53664717348928</v>
      </c>
      <c r="I34" s="17">
        <f t="shared" si="0"/>
        <v>24216.91134640228</v>
      </c>
      <c r="J34" s="17"/>
      <c r="K34" s="17">
        <v>51.315065240950766</v>
      </c>
      <c r="L34" s="17">
        <v>0.56938</v>
      </c>
      <c r="M34" s="17">
        <v>44.66</v>
      </c>
      <c r="N34" s="17">
        <v>880.179</v>
      </c>
      <c r="O34" s="17">
        <v>0</v>
      </c>
      <c r="P34" s="17">
        <v>0</v>
      </c>
      <c r="Q34" s="17">
        <f t="shared" si="1"/>
        <v>976.7234452409507</v>
      </c>
      <c r="R34" s="17"/>
      <c r="S34" s="17">
        <v>41.50356667748934</v>
      </c>
      <c r="T34" s="17">
        <v>0.040172000000000006</v>
      </c>
      <c r="U34" s="17">
        <v>3.36</v>
      </c>
      <c r="V34" s="17">
        <v>116.5569</v>
      </c>
      <c r="W34" s="17">
        <v>0</v>
      </c>
      <c r="X34" s="17">
        <v>0</v>
      </c>
      <c r="Y34" s="17">
        <f t="shared" si="2"/>
        <v>161.46063867748933</v>
      </c>
      <c r="Z34" s="17"/>
      <c r="AA34" s="17">
        <f t="shared" si="3"/>
        <v>14979.343114871615</v>
      </c>
      <c r="AB34" s="17">
        <f t="shared" si="4"/>
        <v>4118.94411892064</v>
      </c>
      <c r="AC34" s="17">
        <f t="shared" si="5"/>
        <v>3605.0359999999996</v>
      </c>
      <c r="AD34" s="17">
        <f t="shared" si="6"/>
        <v>2150.4363</v>
      </c>
      <c r="AE34" s="17">
        <f t="shared" si="7"/>
        <v>158.87797199999997</v>
      </c>
      <c r="AF34" s="17">
        <f t="shared" si="8"/>
        <v>19.53664717348928</v>
      </c>
      <c r="AG34" s="17">
        <f t="shared" si="9"/>
        <v>25032.17415296574</v>
      </c>
      <c r="AH34" s="17"/>
    </row>
    <row r="35" spans="2:34" ht="12.75">
      <c r="B35" s="15">
        <v>1986</v>
      </c>
      <c r="C35" s="17">
        <v>15147.238791700462</v>
      </c>
      <c r="D35" s="17">
        <v>4204.1284731072</v>
      </c>
      <c r="E35" s="17">
        <v>3901.3028999999997</v>
      </c>
      <c r="F35" s="17">
        <v>1411.548</v>
      </c>
      <c r="G35" s="17">
        <v>224.20963199999994</v>
      </c>
      <c r="H35" s="17">
        <v>20.398245614035087</v>
      </c>
      <c r="I35" s="17">
        <f t="shared" si="0"/>
        <v>24908.826042421693</v>
      </c>
      <c r="J35" s="17"/>
      <c r="K35" s="17">
        <v>64.0265050158859</v>
      </c>
      <c r="L35" s="17">
        <v>0.961223</v>
      </c>
      <c r="M35" s="17">
        <v>46.2</v>
      </c>
      <c r="N35" s="17">
        <v>842.7158999999999</v>
      </c>
      <c r="O35" s="17">
        <v>0</v>
      </c>
      <c r="P35" s="17">
        <v>0</v>
      </c>
      <c r="Q35" s="17">
        <f t="shared" si="1"/>
        <v>953.9036280158858</v>
      </c>
      <c r="R35" s="17"/>
      <c r="S35" s="17">
        <v>48.41647033226392</v>
      </c>
      <c r="T35" s="17">
        <v>0.040437600000000004</v>
      </c>
      <c r="U35" s="17">
        <v>2.56</v>
      </c>
      <c r="V35" s="17">
        <v>113.29529999999998</v>
      </c>
      <c r="W35" s="17">
        <v>0</v>
      </c>
      <c r="X35" s="17">
        <v>0</v>
      </c>
      <c r="Y35" s="17">
        <f t="shared" si="2"/>
        <v>164.3122079322639</v>
      </c>
      <c r="Z35" s="17"/>
      <c r="AA35" s="17">
        <f t="shared" si="3"/>
        <v>15162.848826384083</v>
      </c>
      <c r="AB35" s="17">
        <f t="shared" si="4"/>
        <v>4205.049258507201</v>
      </c>
      <c r="AC35" s="17">
        <f t="shared" si="5"/>
        <v>3944.9428999999996</v>
      </c>
      <c r="AD35" s="17">
        <f t="shared" si="6"/>
        <v>2140.9686</v>
      </c>
      <c r="AE35" s="17">
        <f t="shared" si="7"/>
        <v>224.20963199999994</v>
      </c>
      <c r="AF35" s="17">
        <f t="shared" si="8"/>
        <v>20.398245614035087</v>
      </c>
      <c r="AG35" s="17">
        <f t="shared" si="9"/>
        <v>25698.417462505317</v>
      </c>
      <c r="AH35" s="17"/>
    </row>
    <row r="36" spans="2:34" ht="12.75">
      <c r="B36" s="15">
        <v>1987</v>
      </c>
      <c r="C36" s="17">
        <v>15109.30470270976</v>
      </c>
      <c r="D36" s="17">
        <v>4291.019056779841</v>
      </c>
      <c r="E36" s="17">
        <v>4178.6354</v>
      </c>
      <c r="F36" s="17">
        <v>1412.4087</v>
      </c>
      <c r="G36" s="17">
        <v>255.164934</v>
      </c>
      <c r="H36" s="17">
        <v>18.539814814814815</v>
      </c>
      <c r="I36" s="17">
        <f t="shared" si="0"/>
        <v>25265.072608304417</v>
      </c>
      <c r="J36" s="17"/>
      <c r="K36" s="17">
        <v>76.79507008757909</v>
      </c>
      <c r="L36" s="17">
        <v>0.8289542</v>
      </c>
      <c r="M36" s="17">
        <v>65.34</v>
      </c>
      <c r="N36" s="17">
        <v>973.6782</v>
      </c>
      <c r="O36" s="17">
        <v>0</v>
      </c>
      <c r="P36" s="17">
        <v>0</v>
      </c>
      <c r="Q36" s="17">
        <f t="shared" si="1"/>
        <v>1116.642224287579</v>
      </c>
      <c r="R36" s="17"/>
      <c r="S36" s="17">
        <v>42.81511478976527</v>
      </c>
      <c r="T36" s="17">
        <v>0.04080280000000001</v>
      </c>
      <c r="U36" s="17">
        <v>2.72</v>
      </c>
      <c r="V36" s="17">
        <v>151.43789999999998</v>
      </c>
      <c r="W36" s="17">
        <v>0</v>
      </c>
      <c r="X36" s="17">
        <v>0</v>
      </c>
      <c r="Y36" s="17">
        <f t="shared" si="2"/>
        <v>197.01381758976527</v>
      </c>
      <c r="Z36" s="17"/>
      <c r="AA36" s="17">
        <f t="shared" si="3"/>
        <v>15143.284658007573</v>
      </c>
      <c r="AB36" s="17">
        <f t="shared" si="4"/>
        <v>4291.807208179841</v>
      </c>
      <c r="AC36" s="17">
        <f t="shared" si="5"/>
        <v>4241.2554</v>
      </c>
      <c r="AD36" s="17">
        <f t="shared" si="6"/>
        <v>2234.649</v>
      </c>
      <c r="AE36" s="17">
        <f t="shared" si="7"/>
        <v>255.164934</v>
      </c>
      <c r="AF36" s="17">
        <f t="shared" si="8"/>
        <v>18.539814814814815</v>
      </c>
      <c r="AG36" s="17">
        <f t="shared" si="9"/>
        <v>26184.70101500223</v>
      </c>
      <c r="AH36" s="17"/>
    </row>
    <row r="37" spans="2:34" ht="12.75">
      <c r="B37" s="15">
        <v>1988</v>
      </c>
      <c r="C37" s="17">
        <v>15751.250796453927</v>
      </c>
      <c r="D37" s="17">
        <v>4316.8617426528</v>
      </c>
      <c r="E37" s="17">
        <v>4547.162</v>
      </c>
      <c r="F37" s="17">
        <v>1503.054</v>
      </c>
      <c r="G37" s="17">
        <v>299.625978</v>
      </c>
      <c r="H37" s="17">
        <v>22.311257309941517</v>
      </c>
      <c r="I37" s="17">
        <f t="shared" si="0"/>
        <v>26440.265774416668</v>
      </c>
      <c r="J37" s="17"/>
      <c r="K37" s="17">
        <v>105.73972471511539</v>
      </c>
      <c r="L37" s="17">
        <v>0.9273756000000001</v>
      </c>
      <c r="M37" s="17">
        <v>81.4</v>
      </c>
      <c r="N37" s="17">
        <v>1080.7221</v>
      </c>
      <c r="O37" s="17">
        <v>0</v>
      </c>
      <c r="P37" s="17">
        <v>0</v>
      </c>
      <c r="Q37" s="17">
        <f t="shared" si="1"/>
        <v>1268.7892003151153</v>
      </c>
      <c r="R37" s="17"/>
      <c r="S37" s="17">
        <v>46.382718105405964</v>
      </c>
      <c r="T37" s="17">
        <v>0.0410518</v>
      </c>
      <c r="U37" s="17">
        <v>3.2</v>
      </c>
      <c r="V37" s="17">
        <v>103.6917</v>
      </c>
      <c r="W37" s="17">
        <v>0</v>
      </c>
      <c r="X37" s="17">
        <v>0</v>
      </c>
      <c r="Y37" s="17">
        <f t="shared" si="2"/>
        <v>153.31546990540596</v>
      </c>
      <c r="Z37" s="17"/>
      <c r="AA37" s="17">
        <f t="shared" si="3"/>
        <v>15810.607803063636</v>
      </c>
      <c r="AB37" s="17">
        <f t="shared" si="4"/>
        <v>4317.7480664528</v>
      </c>
      <c r="AC37" s="17">
        <f t="shared" si="5"/>
        <v>4625.362</v>
      </c>
      <c r="AD37" s="17">
        <f t="shared" si="6"/>
        <v>2480.0844</v>
      </c>
      <c r="AE37" s="17">
        <f t="shared" si="7"/>
        <v>299.625978</v>
      </c>
      <c r="AF37" s="17">
        <f t="shared" si="8"/>
        <v>22.311257309941517</v>
      </c>
      <c r="AG37" s="17">
        <f t="shared" si="9"/>
        <v>27555.739504826375</v>
      </c>
      <c r="AH37" s="17"/>
    </row>
    <row r="38" spans="2:34" ht="12.75">
      <c r="B38" s="15">
        <v>1989</v>
      </c>
      <c r="C38" s="17">
        <v>16240.175488386152</v>
      </c>
      <c r="D38" s="17">
        <v>4378.053315683522</v>
      </c>
      <c r="E38" s="17">
        <v>4692.2365</v>
      </c>
      <c r="F38" s="17">
        <v>1605.6585</v>
      </c>
      <c r="G38" s="17">
        <v>363.26523</v>
      </c>
      <c r="H38" s="17">
        <v>22.449658869395712</v>
      </c>
      <c r="I38" s="17">
        <f t="shared" si="0"/>
        <v>27301.83869293907</v>
      </c>
      <c r="J38" s="17"/>
      <c r="K38" s="17">
        <v>53.94975365882942</v>
      </c>
      <c r="L38" s="17">
        <v>0.6763172</v>
      </c>
      <c r="M38" s="17">
        <v>97.02</v>
      </c>
      <c r="N38" s="17">
        <v>1174.7649</v>
      </c>
      <c r="O38" s="17">
        <v>0</v>
      </c>
      <c r="P38" s="17">
        <v>0</v>
      </c>
      <c r="Q38" s="17">
        <f t="shared" si="1"/>
        <v>1326.4109708588294</v>
      </c>
      <c r="R38" s="17"/>
      <c r="S38" s="17">
        <v>74.49528116842794</v>
      </c>
      <c r="T38" s="17">
        <v>0.039956200000000004</v>
      </c>
      <c r="U38" s="17">
        <v>2.56</v>
      </c>
      <c r="V38" s="17">
        <v>122.30999999999999</v>
      </c>
      <c r="W38" s="17">
        <v>0</v>
      </c>
      <c r="X38" s="17">
        <v>0</v>
      </c>
      <c r="Y38" s="17">
        <f t="shared" si="2"/>
        <v>199.40523736842795</v>
      </c>
      <c r="Z38" s="17"/>
      <c r="AA38" s="17">
        <f t="shared" si="3"/>
        <v>16219.629960876555</v>
      </c>
      <c r="AB38" s="17">
        <f t="shared" si="4"/>
        <v>4378.689676683522</v>
      </c>
      <c r="AC38" s="17">
        <f t="shared" si="5"/>
        <v>4786.6965</v>
      </c>
      <c r="AD38" s="17">
        <f t="shared" si="6"/>
        <v>2658.1133999999997</v>
      </c>
      <c r="AE38" s="17">
        <f t="shared" si="7"/>
        <v>363.26523</v>
      </c>
      <c r="AF38" s="17">
        <f t="shared" si="8"/>
        <v>22.449658869395712</v>
      </c>
      <c r="AG38" s="17">
        <f t="shared" si="9"/>
        <v>28428.84442642947</v>
      </c>
      <c r="AH38" s="17"/>
    </row>
    <row r="39" spans="2:34" ht="12.75">
      <c r="B39" s="15">
        <v>1990</v>
      </c>
      <c r="C39" s="17">
        <v>16349.043760919654</v>
      </c>
      <c r="D39" s="17">
        <v>4447.225105012801</v>
      </c>
      <c r="E39" s="17">
        <v>5010.2107</v>
      </c>
      <c r="F39" s="17">
        <v>1565.3867999999998</v>
      </c>
      <c r="G39" s="17">
        <v>414.54936</v>
      </c>
      <c r="H39" s="17">
        <v>26.638157894736842</v>
      </c>
      <c r="I39" s="17">
        <f t="shared" si="0"/>
        <v>27813.053883827193</v>
      </c>
      <c r="J39" s="17"/>
      <c r="K39" s="17">
        <v>60.1745804276192</v>
      </c>
      <c r="L39" s="17">
        <v>0.8633992</v>
      </c>
      <c r="M39" s="17">
        <v>134.458</v>
      </c>
      <c r="N39" s="17">
        <v>1329.7362</v>
      </c>
      <c r="O39" s="17">
        <v>0</v>
      </c>
      <c r="P39" s="17">
        <v>0</v>
      </c>
      <c r="Q39" s="17">
        <f t="shared" si="1"/>
        <v>1525.2321796276192</v>
      </c>
      <c r="R39" s="17"/>
      <c r="S39" s="17">
        <v>76.80857800294713</v>
      </c>
      <c r="T39" s="17">
        <v>0.039939600000000006</v>
      </c>
      <c r="U39" s="17">
        <v>1.6</v>
      </c>
      <c r="V39" s="17">
        <v>120.31679999999999</v>
      </c>
      <c r="W39" s="17">
        <v>0</v>
      </c>
      <c r="X39" s="17">
        <v>0</v>
      </c>
      <c r="Y39" s="17">
        <f t="shared" si="2"/>
        <v>198.7653176029471</v>
      </c>
      <c r="Z39" s="17"/>
      <c r="AA39" s="17">
        <f t="shared" si="3"/>
        <v>16332.409763344327</v>
      </c>
      <c r="AB39" s="17">
        <f t="shared" si="4"/>
        <v>4448.0485646128</v>
      </c>
      <c r="AC39" s="17">
        <f t="shared" si="5"/>
        <v>5143.068699999999</v>
      </c>
      <c r="AD39" s="17">
        <f t="shared" si="6"/>
        <v>2774.8061999999995</v>
      </c>
      <c r="AE39" s="17">
        <f t="shared" si="7"/>
        <v>414.54936</v>
      </c>
      <c r="AF39" s="17">
        <f t="shared" si="8"/>
        <v>26.638157894736842</v>
      </c>
      <c r="AG39" s="17">
        <f t="shared" si="9"/>
        <v>29139.520745851863</v>
      </c>
      <c r="AH39" s="17"/>
    </row>
    <row r="40" spans="2:34" ht="12.75">
      <c r="B40" s="15">
        <v>1991</v>
      </c>
      <c r="C40" s="17">
        <v>16594.647564218285</v>
      </c>
      <c r="D40" s="17">
        <v>4535.686290009599</v>
      </c>
      <c r="E40" s="17">
        <v>5397.4459</v>
      </c>
      <c r="F40" s="17">
        <v>1475.5568999999998</v>
      </c>
      <c r="G40" s="17">
        <v>466.1995139999999</v>
      </c>
      <c r="H40" s="17">
        <v>26.394980506822613</v>
      </c>
      <c r="I40" s="17">
        <f t="shared" si="0"/>
        <v>28495.931148734704</v>
      </c>
      <c r="J40" s="17"/>
      <c r="K40" s="17">
        <v>44.19968199620108</v>
      </c>
      <c r="L40" s="17">
        <v>0.2501454</v>
      </c>
      <c r="M40" s="17">
        <v>130.306</v>
      </c>
      <c r="N40" s="17">
        <v>1512.6575999999998</v>
      </c>
      <c r="O40" s="17">
        <v>0</v>
      </c>
      <c r="P40" s="17">
        <v>0</v>
      </c>
      <c r="Q40" s="17">
        <f t="shared" si="1"/>
        <v>1687.4134273962009</v>
      </c>
      <c r="R40" s="17"/>
      <c r="S40" s="17">
        <v>94.55084951882486</v>
      </c>
      <c r="T40" s="17">
        <v>0.054099400000000006</v>
      </c>
      <c r="U40" s="17">
        <v>1.76</v>
      </c>
      <c r="V40" s="17">
        <v>131.823</v>
      </c>
      <c r="W40" s="17">
        <v>0</v>
      </c>
      <c r="X40" s="17">
        <v>0</v>
      </c>
      <c r="Y40" s="17">
        <f t="shared" si="2"/>
        <v>228.18794891882487</v>
      </c>
      <c r="Z40" s="17"/>
      <c r="AA40" s="17">
        <f t="shared" si="3"/>
        <v>16544.29639669566</v>
      </c>
      <c r="AB40" s="17">
        <f t="shared" si="4"/>
        <v>4535.882336009599</v>
      </c>
      <c r="AC40" s="17">
        <f t="shared" si="5"/>
        <v>5525.991899999999</v>
      </c>
      <c r="AD40" s="17">
        <f t="shared" si="6"/>
        <v>2856.3914999999997</v>
      </c>
      <c r="AE40" s="17">
        <f t="shared" si="7"/>
        <v>466.1995139999999</v>
      </c>
      <c r="AF40" s="17">
        <f t="shared" si="8"/>
        <v>26.394980506822613</v>
      </c>
      <c r="AG40" s="17">
        <f t="shared" si="9"/>
        <v>29955.15662721208</v>
      </c>
      <c r="AH40" s="17"/>
    </row>
    <row r="41" spans="2:34" ht="12.75">
      <c r="B41" s="15">
        <v>1992</v>
      </c>
      <c r="C41" s="17">
        <v>17035.019768938215</v>
      </c>
      <c r="D41" s="17">
        <v>4570.071676727041</v>
      </c>
      <c r="E41" s="17">
        <v>5581.5955</v>
      </c>
      <c r="F41" s="17">
        <v>1337.1653999999999</v>
      </c>
      <c r="G41" s="17">
        <v>529.0007159999999</v>
      </c>
      <c r="H41" s="17">
        <v>26.662280701754387</v>
      </c>
      <c r="I41" s="17">
        <f t="shared" si="0"/>
        <v>29079.51534236701</v>
      </c>
      <c r="J41" s="17"/>
      <c r="K41" s="17">
        <v>66.39639193144373</v>
      </c>
      <c r="L41" s="17">
        <v>0.28274780000000005</v>
      </c>
      <c r="M41" s="17">
        <v>146.624</v>
      </c>
      <c r="N41" s="17">
        <v>1835.6918999999998</v>
      </c>
      <c r="O41" s="17">
        <v>0</v>
      </c>
      <c r="P41" s="17">
        <v>0</v>
      </c>
      <c r="Q41" s="17">
        <f t="shared" si="1"/>
        <v>2048.9950397314433</v>
      </c>
      <c r="R41" s="17"/>
      <c r="S41" s="17">
        <v>94.41701004697167</v>
      </c>
      <c r="T41" s="17">
        <v>0.07449084</v>
      </c>
      <c r="U41" s="17">
        <v>2.08</v>
      </c>
      <c r="V41" s="17">
        <v>167.79119999999998</v>
      </c>
      <c r="W41" s="17">
        <v>0</v>
      </c>
      <c r="X41" s="17">
        <v>0</v>
      </c>
      <c r="Y41" s="17">
        <f t="shared" si="2"/>
        <v>264.36270088697165</v>
      </c>
      <c r="Z41" s="17"/>
      <c r="AA41" s="17">
        <f t="shared" si="3"/>
        <v>17006.99915082269</v>
      </c>
      <c r="AB41" s="17">
        <f t="shared" si="4"/>
        <v>4570.279933687041</v>
      </c>
      <c r="AC41" s="17">
        <f t="shared" si="5"/>
        <v>5726.1395</v>
      </c>
      <c r="AD41" s="17">
        <f t="shared" si="6"/>
        <v>3005.0660999999996</v>
      </c>
      <c r="AE41" s="17">
        <f t="shared" si="7"/>
        <v>529.0007159999999</v>
      </c>
      <c r="AF41" s="17">
        <f t="shared" si="8"/>
        <v>26.662280701754387</v>
      </c>
      <c r="AG41" s="17">
        <f t="shared" si="9"/>
        <v>30864.147681211478</v>
      </c>
      <c r="AH41" s="17"/>
    </row>
    <row r="42" spans="2:34" ht="12.75">
      <c r="B42" s="15">
        <v>1993</v>
      </c>
      <c r="C42" s="17">
        <v>17117.145177611044</v>
      </c>
      <c r="D42" s="17">
        <v>4614.614185230721</v>
      </c>
      <c r="E42" s="17">
        <v>5712.9876</v>
      </c>
      <c r="F42" s="17">
        <v>1347.3125999999997</v>
      </c>
      <c r="G42" s="17">
        <v>530.5191719999999</v>
      </c>
      <c r="H42" s="17">
        <v>25.605750487329438</v>
      </c>
      <c r="I42" s="17">
        <f t="shared" si="0"/>
        <v>29348.184485329097</v>
      </c>
      <c r="J42" s="17"/>
      <c r="K42" s="17">
        <v>47.019640587993514</v>
      </c>
      <c r="L42" s="17">
        <v>0.30155560000000003</v>
      </c>
      <c r="M42" s="17">
        <v>161.17000000000002</v>
      </c>
      <c r="N42" s="17">
        <v>1943.0982</v>
      </c>
      <c r="O42" s="17">
        <v>0</v>
      </c>
      <c r="P42" s="17">
        <v>0</v>
      </c>
      <c r="Q42" s="17">
        <f t="shared" si="1"/>
        <v>2151.5893961879933</v>
      </c>
      <c r="R42" s="17"/>
      <c r="S42" s="17">
        <v>125.37000205391493</v>
      </c>
      <c r="T42" s="17">
        <v>0.005527800000000001</v>
      </c>
      <c r="U42" s="17">
        <v>1.6</v>
      </c>
      <c r="V42" s="17">
        <v>183.37439999999998</v>
      </c>
      <c r="W42" s="17">
        <v>0</v>
      </c>
      <c r="X42" s="17">
        <v>0</v>
      </c>
      <c r="Y42" s="17">
        <f t="shared" si="2"/>
        <v>310.3499298539149</v>
      </c>
      <c r="Z42" s="17"/>
      <c r="AA42" s="17">
        <f t="shared" si="3"/>
        <v>17038.794816145124</v>
      </c>
      <c r="AB42" s="17">
        <f t="shared" si="4"/>
        <v>4614.910213030721</v>
      </c>
      <c r="AC42" s="17">
        <f t="shared" si="5"/>
        <v>5872.5576</v>
      </c>
      <c r="AD42" s="17">
        <f t="shared" si="6"/>
        <v>3107.0363999999995</v>
      </c>
      <c r="AE42" s="17">
        <f t="shared" si="7"/>
        <v>530.5191719999999</v>
      </c>
      <c r="AF42" s="17">
        <f t="shared" si="8"/>
        <v>25.605750487329438</v>
      </c>
      <c r="AG42" s="17">
        <f t="shared" si="9"/>
        <v>31189.423951663175</v>
      </c>
      <c r="AH42" s="17"/>
    </row>
    <row r="43" spans="2:34" ht="12.75">
      <c r="B43" s="15">
        <v>1994</v>
      </c>
      <c r="C43" s="17">
        <v>17266.380053767978</v>
      </c>
      <c r="D43" s="17">
        <v>4636.620131616</v>
      </c>
      <c r="E43" s="17">
        <v>5960.725200000001</v>
      </c>
      <c r="F43" s="17">
        <v>1581.6495</v>
      </c>
      <c r="G43" s="17">
        <v>566.16846</v>
      </c>
      <c r="H43" s="17">
        <v>29.41881091617934</v>
      </c>
      <c r="I43" s="17">
        <f t="shared" si="0"/>
        <v>30040.96215630016</v>
      </c>
      <c r="J43" s="17"/>
      <c r="K43" s="17">
        <v>53.469369089837386</v>
      </c>
      <c r="L43" s="17">
        <v>0.11024060000000001</v>
      </c>
      <c r="M43" s="17">
        <v>240.196</v>
      </c>
      <c r="N43" s="17">
        <v>1869.5309999999997</v>
      </c>
      <c r="O43" s="17">
        <v>0</v>
      </c>
      <c r="P43" s="17">
        <v>0</v>
      </c>
      <c r="Q43" s="17">
        <f t="shared" si="1"/>
        <v>2163.306609689837</v>
      </c>
      <c r="R43" s="17"/>
      <c r="S43" s="17">
        <v>111.16271159932482</v>
      </c>
      <c r="T43" s="17">
        <v>0.1042148</v>
      </c>
      <c r="U43" s="17">
        <v>16.221</v>
      </c>
      <c r="V43" s="17">
        <v>147.5874</v>
      </c>
      <c r="W43" s="17">
        <v>0</v>
      </c>
      <c r="X43" s="17">
        <v>0</v>
      </c>
      <c r="Y43" s="17">
        <f t="shared" si="2"/>
        <v>275.0753263993248</v>
      </c>
      <c r="Z43" s="17"/>
      <c r="AA43" s="17">
        <f t="shared" si="3"/>
        <v>17208.68671125849</v>
      </c>
      <c r="AB43" s="17">
        <f t="shared" si="4"/>
        <v>4636.626157416001</v>
      </c>
      <c r="AC43" s="17">
        <f t="shared" si="5"/>
        <v>6184.700200000001</v>
      </c>
      <c r="AD43" s="17">
        <f t="shared" si="6"/>
        <v>3303.5930999999996</v>
      </c>
      <c r="AE43" s="17">
        <f t="shared" si="7"/>
        <v>566.16846</v>
      </c>
      <c r="AF43" s="17">
        <f t="shared" si="8"/>
        <v>29.41881091617934</v>
      </c>
      <c r="AG43" s="17">
        <f t="shared" si="9"/>
        <v>31929.193439590672</v>
      </c>
      <c r="AH43" s="17"/>
    </row>
    <row r="44" spans="2:34" ht="12.75">
      <c r="B44" s="15">
        <v>1995</v>
      </c>
      <c r="C44" s="17">
        <v>17531.856845575938</v>
      </c>
      <c r="D44" s="17">
        <v>4645.0016293824</v>
      </c>
      <c r="E44" s="17">
        <v>6348.780000000001</v>
      </c>
      <c r="F44" s="17">
        <v>1738.4327999999998</v>
      </c>
      <c r="G44" s="17">
        <v>729.6534419999999</v>
      </c>
      <c r="H44" s="17">
        <v>28.61764132553606</v>
      </c>
      <c r="I44" s="17">
        <f t="shared" si="0"/>
        <v>31022.34235828387</v>
      </c>
      <c r="J44" s="17"/>
      <c r="K44" s="17">
        <v>60.68178519545806</v>
      </c>
      <c r="L44" s="17">
        <v>0.7376210000000001</v>
      </c>
      <c r="M44" s="17">
        <v>269.818</v>
      </c>
      <c r="N44" s="17">
        <v>2139.8361</v>
      </c>
      <c r="O44" s="17">
        <v>0</v>
      </c>
      <c r="P44" s="17">
        <v>0</v>
      </c>
      <c r="Q44" s="17">
        <f t="shared" si="1"/>
        <v>2471.073506195458</v>
      </c>
      <c r="R44" s="17"/>
      <c r="S44" s="17">
        <v>202.4512253664816</v>
      </c>
      <c r="T44" s="17">
        <v>0.1077506</v>
      </c>
      <c r="U44" s="17">
        <v>15.682100000000002</v>
      </c>
      <c r="V44" s="17">
        <v>156.285</v>
      </c>
      <c r="W44" s="17">
        <v>0</v>
      </c>
      <c r="X44" s="17">
        <v>0</v>
      </c>
      <c r="Y44" s="17">
        <f t="shared" si="2"/>
        <v>374.5260759664816</v>
      </c>
      <c r="Z44" s="17"/>
      <c r="AA44" s="17">
        <f t="shared" si="3"/>
        <v>17390.087405404913</v>
      </c>
      <c r="AB44" s="17">
        <f t="shared" si="4"/>
        <v>4645.6314997824</v>
      </c>
      <c r="AC44" s="17">
        <f t="shared" si="5"/>
        <v>6602.915900000001</v>
      </c>
      <c r="AD44" s="17">
        <f t="shared" si="6"/>
        <v>3721.9839</v>
      </c>
      <c r="AE44" s="17">
        <f t="shared" si="7"/>
        <v>729.6534419999999</v>
      </c>
      <c r="AF44" s="17">
        <f t="shared" si="8"/>
        <v>28.61764132553606</v>
      </c>
      <c r="AG44" s="17">
        <f t="shared" si="9"/>
        <v>33118.889788512846</v>
      </c>
      <c r="AH44" s="17"/>
    </row>
    <row r="45" spans="2:34" ht="12.75">
      <c r="B45" s="15">
        <v>1996</v>
      </c>
      <c r="C45" s="17">
        <v>17748.980070129764</v>
      </c>
      <c r="D45" s="17">
        <v>4465.584462493441</v>
      </c>
      <c r="E45" s="17">
        <v>6711.6373</v>
      </c>
      <c r="F45" s="17">
        <v>1640.9018999999998</v>
      </c>
      <c r="G45" s="17">
        <v>739.407438</v>
      </c>
      <c r="H45" s="17">
        <v>28.554044834307994</v>
      </c>
      <c r="I45" s="17">
        <f t="shared" si="0"/>
        <v>31335.065215457515</v>
      </c>
      <c r="J45" s="17"/>
      <c r="K45" s="17">
        <v>92.79978651491788</v>
      </c>
      <c r="L45" s="17">
        <v>0.266596</v>
      </c>
      <c r="M45" s="17">
        <v>291.48400000000004</v>
      </c>
      <c r="N45" s="17">
        <v>2437.7742</v>
      </c>
      <c r="O45" s="17">
        <v>0</v>
      </c>
      <c r="P45" s="17">
        <v>0</v>
      </c>
      <c r="Q45" s="17">
        <f t="shared" si="1"/>
        <v>2822.324582514918</v>
      </c>
      <c r="R45" s="17"/>
      <c r="S45" s="17">
        <v>194.5751023996295</v>
      </c>
      <c r="T45" s="17">
        <v>0.05735300000000001</v>
      </c>
      <c r="U45" s="17">
        <v>10.6572</v>
      </c>
      <c r="V45" s="17">
        <v>144.1899</v>
      </c>
      <c r="W45" s="17">
        <v>0</v>
      </c>
      <c r="X45" s="17">
        <v>0</v>
      </c>
      <c r="Y45" s="17">
        <f t="shared" si="2"/>
        <v>349.4795553996295</v>
      </c>
      <c r="Z45" s="17"/>
      <c r="AA45" s="17">
        <f t="shared" si="3"/>
        <v>17647.204754245053</v>
      </c>
      <c r="AB45" s="17">
        <f t="shared" si="4"/>
        <v>4465.793705493441</v>
      </c>
      <c r="AC45" s="17">
        <f t="shared" si="5"/>
        <v>6992.464100000001</v>
      </c>
      <c r="AD45" s="17">
        <f t="shared" si="6"/>
        <v>3934.4862</v>
      </c>
      <c r="AE45" s="17">
        <f t="shared" si="7"/>
        <v>739.407438</v>
      </c>
      <c r="AF45" s="17">
        <f t="shared" si="8"/>
        <v>28.554044834307994</v>
      </c>
      <c r="AG45" s="17">
        <f t="shared" si="9"/>
        <v>33807.910242572805</v>
      </c>
      <c r="AH45" s="17"/>
    </row>
    <row r="46" spans="2:34" ht="12.75">
      <c r="B46" s="15">
        <v>1997</v>
      </c>
      <c r="C46" s="17">
        <v>17824.76079492285</v>
      </c>
      <c r="D46" s="17">
        <v>4465.584462493441</v>
      </c>
      <c r="E46" s="17">
        <v>6950.557</v>
      </c>
      <c r="F46" s="17">
        <v>1693.8575999999998</v>
      </c>
      <c r="G46" s="17">
        <v>845.867874</v>
      </c>
      <c r="H46" s="17">
        <v>31.166812865497082</v>
      </c>
      <c r="I46" s="17">
        <f t="shared" si="0"/>
        <v>31811.794544281787</v>
      </c>
      <c r="J46" s="17"/>
      <c r="K46" s="17">
        <v>118.02604296938887</v>
      </c>
      <c r="L46" s="17">
        <v>0.4132072</v>
      </c>
      <c r="M46" s="17">
        <v>364.78</v>
      </c>
      <c r="N46" s="17">
        <v>2586.9017999999996</v>
      </c>
      <c r="O46" s="17">
        <v>0</v>
      </c>
      <c r="P46" s="17">
        <v>0</v>
      </c>
      <c r="Q46" s="17">
        <f t="shared" si="1"/>
        <v>3070.1210501693886</v>
      </c>
      <c r="R46" s="17"/>
      <c r="S46" s="17">
        <v>157.2832576647179</v>
      </c>
      <c r="T46" s="17">
        <v>0.0410352</v>
      </c>
      <c r="U46" s="17">
        <v>12.761199999999999</v>
      </c>
      <c r="V46" s="17">
        <v>120.8604</v>
      </c>
      <c r="W46" s="17">
        <v>0</v>
      </c>
      <c r="X46" s="17">
        <v>0</v>
      </c>
      <c r="Y46" s="17">
        <f t="shared" si="2"/>
        <v>290.9458928647179</v>
      </c>
      <c r="Z46" s="17"/>
      <c r="AA46" s="17">
        <f t="shared" si="3"/>
        <v>17785.503580227523</v>
      </c>
      <c r="AB46" s="17">
        <f t="shared" si="4"/>
        <v>4465.956634493441</v>
      </c>
      <c r="AC46" s="17">
        <f t="shared" si="5"/>
        <v>7302.5758</v>
      </c>
      <c r="AD46" s="17">
        <f t="shared" si="6"/>
        <v>4159.898999999999</v>
      </c>
      <c r="AE46" s="17">
        <f t="shared" si="7"/>
        <v>845.867874</v>
      </c>
      <c r="AF46" s="17">
        <f t="shared" si="8"/>
        <v>31.166812865497082</v>
      </c>
      <c r="AG46" s="17">
        <f t="shared" si="9"/>
        <v>34590.96970158646</v>
      </c>
      <c r="AH46" s="17"/>
    </row>
    <row r="47" spans="2:34" ht="12.75">
      <c r="B47" s="15">
        <v>1998</v>
      </c>
      <c r="C47" s="17">
        <v>17812.698213080617</v>
      </c>
      <c r="D47" s="17">
        <v>4465.584462493441</v>
      </c>
      <c r="E47" s="17">
        <v>6876.312400000001</v>
      </c>
      <c r="F47" s="17">
        <v>1651.0037999999997</v>
      </c>
      <c r="G47" s="17">
        <v>881.568804</v>
      </c>
      <c r="H47" s="17">
        <v>35.30877192982456</v>
      </c>
      <c r="I47" s="17">
        <f t="shared" si="0"/>
        <v>31722.476451503877</v>
      </c>
      <c r="J47" s="17"/>
      <c r="K47" s="17">
        <v>158.41868525306884</v>
      </c>
      <c r="L47" s="17">
        <v>0.402882</v>
      </c>
      <c r="M47" s="17">
        <v>302.148</v>
      </c>
      <c r="N47" s="17">
        <v>2868.8037</v>
      </c>
      <c r="O47" s="17">
        <v>0</v>
      </c>
      <c r="P47" s="17">
        <v>0</v>
      </c>
      <c r="Q47" s="17">
        <f t="shared" si="1"/>
        <v>3329.7732672530688</v>
      </c>
      <c r="R47" s="17"/>
      <c r="S47" s="17">
        <v>168.62324305897516</v>
      </c>
      <c r="T47" s="17">
        <v>0.035955600000000004</v>
      </c>
      <c r="U47" s="17">
        <v>18.8582</v>
      </c>
      <c r="V47" s="17">
        <v>47.6556</v>
      </c>
      <c r="W47" s="17">
        <v>0</v>
      </c>
      <c r="X47" s="17">
        <v>0</v>
      </c>
      <c r="Y47" s="17">
        <f t="shared" si="2"/>
        <v>235.17299865897516</v>
      </c>
      <c r="Z47" s="17"/>
      <c r="AA47" s="17">
        <f t="shared" si="3"/>
        <v>17802.493655274713</v>
      </c>
      <c r="AB47" s="17">
        <f t="shared" si="4"/>
        <v>4465.951388893441</v>
      </c>
      <c r="AC47" s="17">
        <f t="shared" si="5"/>
        <v>7159.602200000001</v>
      </c>
      <c r="AD47" s="17">
        <f t="shared" si="6"/>
        <v>4472.1519</v>
      </c>
      <c r="AE47" s="17">
        <f t="shared" si="7"/>
        <v>881.568804</v>
      </c>
      <c r="AF47" s="17">
        <f t="shared" si="8"/>
        <v>35.30877192982456</v>
      </c>
      <c r="AG47" s="17">
        <f t="shared" si="9"/>
        <v>34817.07672009797</v>
      </c>
      <c r="AH47" s="17"/>
    </row>
    <row r="48" spans="2:34" ht="12.75">
      <c r="B48" s="15">
        <v>1999</v>
      </c>
      <c r="C48" s="17">
        <v>18068.915538102538</v>
      </c>
      <c r="D48" s="17">
        <v>4465.584462493441</v>
      </c>
      <c r="E48" s="17">
        <v>7090.71</v>
      </c>
      <c r="F48" s="17">
        <v>1649.6900999999998</v>
      </c>
      <c r="G48" s="17">
        <v>853.8415799999998</v>
      </c>
      <c r="H48" s="17">
        <v>35.908820662768036</v>
      </c>
      <c r="I48" s="17">
        <f t="shared" si="0"/>
        <v>32164.650501258744</v>
      </c>
      <c r="J48" s="17"/>
      <c r="K48" s="17">
        <v>190.5942784894197</v>
      </c>
      <c r="L48" s="17">
        <v>0.2910312</v>
      </c>
      <c r="M48" s="17">
        <v>399.38399999999996</v>
      </c>
      <c r="N48" s="17">
        <v>3370.9089</v>
      </c>
      <c r="O48" s="17">
        <v>0</v>
      </c>
      <c r="P48" s="17">
        <v>0</v>
      </c>
      <c r="Q48" s="17">
        <f t="shared" si="1"/>
        <v>3961.1782096894194</v>
      </c>
      <c r="R48" s="17"/>
      <c r="S48" s="17">
        <v>112.21620522803886</v>
      </c>
      <c r="T48" s="17">
        <v>0.038744400000000005</v>
      </c>
      <c r="U48" s="17">
        <v>29.935200000000002</v>
      </c>
      <c r="V48" s="17">
        <v>37.1913</v>
      </c>
      <c r="W48" s="17">
        <v>0</v>
      </c>
      <c r="X48" s="17">
        <v>0</v>
      </c>
      <c r="Y48" s="17">
        <f t="shared" si="2"/>
        <v>179.38144962803887</v>
      </c>
      <c r="Z48" s="17"/>
      <c r="AA48" s="17">
        <f t="shared" si="3"/>
        <v>18147.29361136392</v>
      </c>
      <c r="AB48" s="17">
        <f t="shared" si="4"/>
        <v>4465.836749293441</v>
      </c>
      <c r="AC48" s="17">
        <f t="shared" si="5"/>
        <v>7460.1588</v>
      </c>
      <c r="AD48" s="17">
        <f t="shared" si="6"/>
        <v>4983.4077</v>
      </c>
      <c r="AE48" s="17">
        <f t="shared" si="7"/>
        <v>853.8415799999998</v>
      </c>
      <c r="AF48" s="17">
        <f t="shared" si="8"/>
        <v>35.908820662768036</v>
      </c>
      <c r="AG48" s="17">
        <f t="shared" si="9"/>
        <v>35946.44726132012</v>
      </c>
      <c r="AH48" s="17"/>
    </row>
    <row r="49" spans="2:34" ht="12.75">
      <c r="B49" s="15">
        <v>2000</v>
      </c>
      <c r="C49" s="17">
        <v>18015.44682540067</v>
      </c>
      <c r="D49" s="17">
        <v>4465.584462493441</v>
      </c>
      <c r="E49" s="17">
        <v>7328.212</v>
      </c>
      <c r="F49" s="17">
        <v>1649.7807</v>
      </c>
      <c r="G49" s="17">
        <v>884.9717399999998</v>
      </c>
      <c r="H49" s="17">
        <v>37.422514619883046</v>
      </c>
      <c r="I49" s="17">
        <f t="shared" si="0"/>
        <v>32381.418242513995</v>
      </c>
      <c r="J49" s="17"/>
      <c r="K49" s="17">
        <v>161.54755767083057</v>
      </c>
      <c r="L49" s="17">
        <v>0.11807580000000001</v>
      </c>
      <c r="M49" s="17">
        <v>415.052</v>
      </c>
      <c r="N49" s="17">
        <v>3776.3891999999996</v>
      </c>
      <c r="O49" s="17">
        <v>0</v>
      </c>
      <c r="P49" s="17">
        <v>0</v>
      </c>
      <c r="Q49" s="17">
        <f t="shared" si="1"/>
        <v>4353.106833470831</v>
      </c>
      <c r="R49" s="17"/>
      <c r="S49" s="17">
        <v>130.20422773761695</v>
      </c>
      <c r="T49" s="17">
        <v>0.182683</v>
      </c>
      <c r="U49" s="17">
        <v>30.029000000000003</v>
      </c>
      <c r="V49" s="17">
        <v>372.72839999999997</v>
      </c>
      <c r="W49" s="17">
        <v>0</v>
      </c>
      <c r="X49" s="17">
        <v>0</v>
      </c>
      <c r="Y49" s="17">
        <f t="shared" si="2"/>
        <v>533.1443107376169</v>
      </c>
      <c r="Z49" s="17"/>
      <c r="AA49" s="17">
        <f t="shared" si="3"/>
        <v>18046.790155333885</v>
      </c>
      <c r="AB49" s="17">
        <f t="shared" si="4"/>
        <v>4465.519855293441</v>
      </c>
      <c r="AC49" s="17">
        <f t="shared" si="5"/>
        <v>7713.235</v>
      </c>
      <c r="AD49" s="17">
        <f t="shared" si="6"/>
        <v>5053.4415</v>
      </c>
      <c r="AE49" s="17">
        <f t="shared" si="7"/>
        <v>884.9717399999998</v>
      </c>
      <c r="AF49" s="17">
        <f t="shared" si="8"/>
        <v>37.422514619883046</v>
      </c>
      <c r="AG49" s="17">
        <f t="shared" si="9"/>
        <v>36201.38076524721</v>
      </c>
      <c r="AH49" s="17"/>
    </row>
    <row r="50" spans="2:34" ht="12.75">
      <c r="B50" s="15">
        <v>2001</v>
      </c>
      <c r="C50" s="17">
        <v>18109.282900401206</v>
      </c>
      <c r="D50" s="17">
        <v>4465.584462493441</v>
      </c>
      <c r="E50" s="17">
        <v>7670.744000000001</v>
      </c>
      <c r="F50" s="17">
        <v>1638.7275</v>
      </c>
      <c r="G50" s="17">
        <v>885.303336</v>
      </c>
      <c r="H50" s="17">
        <v>39.58123781676413</v>
      </c>
      <c r="I50" s="17">
        <f t="shared" si="0"/>
        <v>32809.22343671141</v>
      </c>
      <c r="J50" s="17"/>
      <c r="K50" s="17">
        <v>209.50376358878046</v>
      </c>
      <c r="L50" s="17">
        <v>0.7894960000000001</v>
      </c>
      <c r="M50" s="17">
        <v>407.894</v>
      </c>
      <c r="N50" s="17">
        <v>3882.8894999999993</v>
      </c>
      <c r="O50" s="17">
        <v>0</v>
      </c>
      <c r="P50" s="17">
        <v>0</v>
      </c>
      <c r="Q50" s="17">
        <f t="shared" si="1"/>
        <v>4501.07675958878</v>
      </c>
      <c r="R50" s="17"/>
      <c r="S50" s="17">
        <v>178.77325080799895</v>
      </c>
      <c r="T50" s="17">
        <v>0.1747482</v>
      </c>
      <c r="U50" s="17">
        <v>43.5535</v>
      </c>
      <c r="V50" s="17">
        <v>452.90939999999995</v>
      </c>
      <c r="W50" s="17">
        <v>0</v>
      </c>
      <c r="X50" s="17">
        <v>0</v>
      </c>
      <c r="Y50" s="17">
        <f t="shared" si="2"/>
        <v>675.410899007999</v>
      </c>
      <c r="Z50" s="17"/>
      <c r="AA50" s="17">
        <f t="shared" si="3"/>
        <v>18140.013413181987</v>
      </c>
      <c r="AB50" s="17">
        <f t="shared" si="4"/>
        <v>4466.199210293441</v>
      </c>
      <c r="AC50" s="17">
        <f t="shared" si="5"/>
        <v>8035.084500000001</v>
      </c>
      <c r="AD50" s="17">
        <f t="shared" si="6"/>
        <v>5068.7076</v>
      </c>
      <c r="AE50" s="17">
        <f t="shared" si="7"/>
        <v>885.303336</v>
      </c>
      <c r="AF50" s="17">
        <f t="shared" si="8"/>
        <v>39.58123781676413</v>
      </c>
      <c r="AG50" s="17">
        <f t="shared" si="9"/>
        <v>36634.88929729219</v>
      </c>
      <c r="AH50" s="17"/>
    </row>
    <row r="51" spans="2:34" ht="12.75">
      <c r="B51" s="15">
        <v>2002</v>
      </c>
      <c r="C51" s="17">
        <v>17565.298552106433</v>
      </c>
      <c r="D51" s="17">
        <v>4838.834653741442</v>
      </c>
      <c r="E51" s="17">
        <v>7975.2300000000005</v>
      </c>
      <c r="F51" s="17">
        <v>1694.7182999999998</v>
      </c>
      <c r="G51" s="17">
        <v>1061.001198</v>
      </c>
      <c r="H51" s="17">
        <v>36.69756335282652</v>
      </c>
      <c r="I51" s="17">
        <f t="shared" si="0"/>
        <v>33171.7802672007</v>
      </c>
      <c r="J51" s="17"/>
      <c r="K51" s="17">
        <v>206.5023555562549</v>
      </c>
      <c r="L51" s="17">
        <v>0.41910020000000003</v>
      </c>
      <c r="M51" s="17">
        <v>457.98</v>
      </c>
      <c r="N51" s="17">
        <v>4019.2877999999996</v>
      </c>
      <c r="O51" s="17">
        <v>0</v>
      </c>
      <c r="P51" s="17">
        <v>0</v>
      </c>
      <c r="Q51" s="17">
        <f t="shared" si="1"/>
        <v>4684.189255756254</v>
      </c>
      <c r="R51" s="17"/>
      <c r="S51" s="17">
        <v>221.88901998759016</v>
      </c>
      <c r="T51" s="17">
        <v>0.71546</v>
      </c>
      <c r="U51" s="17">
        <v>26.7602</v>
      </c>
      <c r="V51" s="17">
        <v>457.4394</v>
      </c>
      <c r="W51" s="17">
        <v>0</v>
      </c>
      <c r="X51" s="17">
        <v>0</v>
      </c>
      <c r="Y51" s="17">
        <f t="shared" si="2"/>
        <v>706.8040799875902</v>
      </c>
      <c r="Z51" s="17"/>
      <c r="AA51" s="17">
        <f t="shared" si="3"/>
        <v>17549.911887675098</v>
      </c>
      <c r="AB51" s="17">
        <f t="shared" si="4"/>
        <v>4838.538293941441</v>
      </c>
      <c r="AC51" s="17">
        <f t="shared" si="5"/>
        <v>8406.4498</v>
      </c>
      <c r="AD51" s="17">
        <f t="shared" si="6"/>
        <v>5256.566699999999</v>
      </c>
      <c r="AE51" s="17">
        <f t="shared" si="7"/>
        <v>1061.001198</v>
      </c>
      <c r="AF51" s="17">
        <f t="shared" si="8"/>
        <v>36.69756335282652</v>
      </c>
      <c r="AG51" s="17">
        <f t="shared" si="9"/>
        <v>37149.165442969366</v>
      </c>
      <c r="AH51" s="17"/>
    </row>
    <row r="52" spans="2:34" ht="12.75">
      <c r="B52" s="15">
        <v>2003</v>
      </c>
      <c r="C52" s="17">
        <v>17996.848001384802</v>
      </c>
      <c r="D52" s="17">
        <v>4865.156168526722</v>
      </c>
      <c r="E52" s="17">
        <v>8314.4</v>
      </c>
      <c r="F52" s="17">
        <v>1513.02</v>
      </c>
      <c r="G52" s="17">
        <v>1078.5920939999999</v>
      </c>
      <c r="H52" s="17">
        <v>38.49191033138402</v>
      </c>
      <c r="I52" s="17">
        <f t="shared" si="0"/>
        <v>33806.50817424291</v>
      </c>
      <c r="J52" s="17"/>
      <c r="K52" s="17">
        <v>226.54998318080035</v>
      </c>
      <c r="L52" s="17">
        <v>0.7078240000000001</v>
      </c>
      <c r="M52" s="17">
        <v>431.784</v>
      </c>
      <c r="N52" s="17">
        <v>4431.608399999999</v>
      </c>
      <c r="O52" s="17">
        <v>0</v>
      </c>
      <c r="P52" s="17">
        <v>0</v>
      </c>
      <c r="Q52" s="17">
        <f t="shared" si="1"/>
        <v>5090.650207180799</v>
      </c>
      <c r="R52" s="17"/>
      <c r="S52" s="17">
        <v>250.13637906076121</v>
      </c>
      <c r="T52" s="17">
        <v>0.9574382</v>
      </c>
      <c r="U52" s="17">
        <v>34.4025</v>
      </c>
      <c r="V52" s="17">
        <v>648.243</v>
      </c>
      <c r="W52" s="17">
        <v>0</v>
      </c>
      <c r="X52" s="17">
        <v>0</v>
      </c>
      <c r="Y52" s="17">
        <f t="shared" si="2"/>
        <v>933.7393172607613</v>
      </c>
      <c r="Z52" s="17"/>
      <c r="AA52" s="17">
        <f t="shared" si="3"/>
        <v>17973.261605504842</v>
      </c>
      <c r="AB52" s="17">
        <f t="shared" si="4"/>
        <v>4864.906554326722</v>
      </c>
      <c r="AC52" s="17">
        <f t="shared" si="5"/>
        <v>8711.7815</v>
      </c>
      <c r="AD52" s="17">
        <f t="shared" si="6"/>
        <v>5296.385399999999</v>
      </c>
      <c r="AE52" s="17">
        <f t="shared" si="7"/>
        <v>1078.5920939999999</v>
      </c>
      <c r="AF52" s="17">
        <f t="shared" si="8"/>
        <v>38.49191033138402</v>
      </c>
      <c r="AG52" s="17">
        <f t="shared" si="9"/>
        <v>37963.41906416295</v>
      </c>
      <c r="AH52" s="17"/>
    </row>
    <row r="53" spans="2:34" ht="12.75">
      <c r="B53" s="15">
        <v>2004</v>
      </c>
      <c r="C53" s="17">
        <v>17881.330056032948</v>
      </c>
      <c r="D53" s="17">
        <v>4891.564260253442</v>
      </c>
      <c r="E53" s="17">
        <v>8614.800000000001</v>
      </c>
      <c r="F53" s="17">
        <v>1513.02</v>
      </c>
      <c r="G53" s="17">
        <v>1074.020418</v>
      </c>
      <c r="H53" s="17">
        <v>40.52373294346979</v>
      </c>
      <c r="I53" s="17">
        <f t="shared" si="0"/>
        <v>34015.258467229854</v>
      </c>
      <c r="J53" s="17"/>
      <c r="K53" s="17">
        <v>223.32785212564005</v>
      </c>
      <c r="L53" s="17">
        <v>1.1437898000000002</v>
      </c>
      <c r="M53" s="17">
        <v>573.538</v>
      </c>
      <c r="N53" s="17">
        <v>4704.495599999999</v>
      </c>
      <c r="O53" s="17">
        <v>90.737712</v>
      </c>
      <c r="P53" s="17">
        <v>0</v>
      </c>
      <c r="Q53" s="17">
        <f t="shared" si="1"/>
        <v>5593.242953925639</v>
      </c>
      <c r="R53" s="17"/>
      <c r="S53" s="17">
        <v>243.0480720550503</v>
      </c>
      <c r="T53" s="17">
        <v>0.6664036800000002</v>
      </c>
      <c r="U53" s="17">
        <v>27.138299999999997</v>
      </c>
      <c r="V53" s="17">
        <v>796.4192999999999</v>
      </c>
      <c r="W53" s="17">
        <v>0</v>
      </c>
      <c r="X53" s="17">
        <v>0</v>
      </c>
      <c r="Y53" s="17">
        <f t="shared" si="2"/>
        <v>1067.2720757350503</v>
      </c>
      <c r="Z53" s="17"/>
      <c r="AA53" s="17">
        <f t="shared" si="3"/>
        <v>17861.609836103537</v>
      </c>
      <c r="AB53" s="17">
        <f t="shared" si="4"/>
        <v>4892.041646373442</v>
      </c>
      <c r="AC53" s="17">
        <f t="shared" si="5"/>
        <v>9161.199700000001</v>
      </c>
      <c r="AD53" s="17">
        <f t="shared" si="6"/>
        <v>5421.096299999999</v>
      </c>
      <c r="AE53" s="17">
        <f t="shared" si="7"/>
        <v>1164.7581300000002</v>
      </c>
      <c r="AF53" s="17">
        <f t="shared" si="8"/>
        <v>40.52373294346979</v>
      </c>
      <c r="AG53" s="17">
        <f t="shared" si="9"/>
        <v>38541.22934542045</v>
      </c>
      <c r="AH53" s="17"/>
    </row>
    <row r="54" spans="2:34" ht="12.75">
      <c r="B54" s="15">
        <v>2005</v>
      </c>
      <c r="C54" s="17">
        <v>17925.3268389627</v>
      </c>
      <c r="D54" s="17">
        <v>4908.7788623984015</v>
      </c>
      <c r="E54" s="17">
        <v>9492.400000000001</v>
      </c>
      <c r="F54" s="17">
        <v>1645.4318999999998</v>
      </c>
      <c r="G54" s="17">
        <v>1093.2149339999999</v>
      </c>
      <c r="H54" s="17">
        <v>45.27002923976609</v>
      </c>
      <c r="I54" s="17">
        <f t="shared" si="0"/>
        <v>35110.42256460087</v>
      </c>
      <c r="J54" s="17"/>
      <c r="K54" s="17">
        <v>247.99564664672025</v>
      </c>
      <c r="L54" s="17">
        <v>0.751067</v>
      </c>
      <c r="M54" s="17">
        <v>906.51</v>
      </c>
      <c r="N54" s="17">
        <v>5077.812899999999</v>
      </c>
      <c r="O54" s="17">
        <v>245.297688</v>
      </c>
      <c r="P54" s="17">
        <v>0</v>
      </c>
      <c r="Q54" s="17">
        <f t="shared" si="1"/>
        <v>6478.367301646719</v>
      </c>
      <c r="R54" s="17"/>
      <c r="S54" s="17">
        <v>265.3450498597579</v>
      </c>
      <c r="T54" s="17">
        <v>1.0349734800000001</v>
      </c>
      <c r="U54" s="17">
        <v>65.8822</v>
      </c>
      <c r="V54" s="17">
        <v>988.0382999999999</v>
      </c>
      <c r="W54" s="17">
        <v>0</v>
      </c>
      <c r="X54" s="17">
        <v>0</v>
      </c>
      <c r="Y54" s="17">
        <f t="shared" si="2"/>
        <v>1320.300523339758</v>
      </c>
      <c r="Z54" s="17"/>
      <c r="AA54" s="17">
        <f t="shared" si="3"/>
        <v>17907.97743574966</v>
      </c>
      <c r="AB54" s="17">
        <f t="shared" si="4"/>
        <v>4908.4949559184015</v>
      </c>
      <c r="AC54" s="17">
        <f t="shared" si="5"/>
        <v>10333.027800000002</v>
      </c>
      <c r="AD54" s="17">
        <f t="shared" si="6"/>
        <v>5735.206499999998</v>
      </c>
      <c r="AE54" s="17">
        <f t="shared" si="7"/>
        <v>1338.5126219999997</v>
      </c>
      <c r="AF54" s="17">
        <f t="shared" si="8"/>
        <v>45.27002923976609</v>
      </c>
      <c r="AG54" s="17">
        <f t="shared" si="9"/>
        <v>40268.48934290784</v>
      </c>
      <c r="AH54" s="17"/>
    </row>
    <row r="55" spans="2:34" ht="12.75">
      <c r="B55" s="15">
        <v>2006</v>
      </c>
      <c r="C55" s="17">
        <v>18449.63071602249</v>
      </c>
      <c r="D55" s="17">
        <v>4921.106122662401</v>
      </c>
      <c r="E55" s="17">
        <v>10019.224</v>
      </c>
      <c r="F55" s="17">
        <v>1727.6514</v>
      </c>
      <c r="G55" s="17">
        <v>1074.578514</v>
      </c>
      <c r="H55" s="17">
        <v>48.27002923976608</v>
      </c>
      <c r="I55" s="17">
        <f t="shared" si="0"/>
        <v>36240.46078192466</v>
      </c>
      <c r="J55" s="17"/>
      <c r="K55" s="17">
        <v>362.2156064256173</v>
      </c>
      <c r="L55" s="17">
        <v>1.4868786</v>
      </c>
      <c r="M55" s="17">
        <v>1050.874</v>
      </c>
      <c r="N55" s="17">
        <v>5851.7181</v>
      </c>
      <c r="O55" s="17">
        <v>336.804594</v>
      </c>
      <c r="P55" s="17">
        <v>0</v>
      </c>
      <c r="Q55" s="17">
        <f t="shared" si="1"/>
        <v>7603.099179025618</v>
      </c>
      <c r="R55" s="17"/>
      <c r="S55" s="17">
        <v>290.9751400578395</v>
      </c>
      <c r="T55" s="17">
        <v>0.8259662000000001</v>
      </c>
      <c r="U55" s="17">
        <v>50.041</v>
      </c>
      <c r="V55" s="17">
        <v>1523.1671999999999</v>
      </c>
      <c r="W55" s="17">
        <v>0</v>
      </c>
      <c r="X55" s="17">
        <v>0</v>
      </c>
      <c r="Y55" s="17">
        <f t="shared" si="2"/>
        <v>1865.0093062578394</v>
      </c>
      <c r="Z55" s="17"/>
      <c r="AA55" s="17">
        <f aca="true" t="shared" si="10" ref="AA55:AG57">C55+K55-S55</f>
        <v>18520.871182390267</v>
      </c>
      <c r="AB55" s="17">
        <f t="shared" si="10"/>
        <v>4921.7670350624</v>
      </c>
      <c r="AC55" s="17">
        <f t="shared" si="10"/>
        <v>11020.057</v>
      </c>
      <c r="AD55" s="17">
        <f t="shared" si="10"/>
        <v>6056.2023</v>
      </c>
      <c r="AE55" s="17">
        <f t="shared" si="10"/>
        <v>1411.383108</v>
      </c>
      <c r="AF55" s="17">
        <f t="shared" si="10"/>
        <v>48.27002923976608</v>
      </c>
      <c r="AG55" s="17">
        <f t="shared" si="10"/>
        <v>41978.55065469244</v>
      </c>
      <c r="AH55" s="17"/>
    </row>
    <row r="56" spans="2:34" ht="12.75">
      <c r="B56" s="15">
        <v>2007</v>
      </c>
      <c r="C56" s="17">
        <v>19614.52417088767</v>
      </c>
      <c r="D56" s="17">
        <v>4933.410838400001</v>
      </c>
      <c r="E56" s="17">
        <v>10617.536</v>
      </c>
      <c r="F56" s="17">
        <v>1717.9572</v>
      </c>
      <c r="G56" s="17">
        <v>1098.5893259999998</v>
      </c>
      <c r="H56" s="17">
        <v>51.27002923976608</v>
      </c>
      <c r="I56" s="17">
        <f t="shared" si="0"/>
        <v>38033.28756452743</v>
      </c>
      <c r="J56" s="17"/>
      <c r="K56" s="17">
        <v>314.5384419393858</v>
      </c>
      <c r="L56" s="17">
        <v>1.432746</v>
      </c>
      <c r="M56" s="17">
        <v>1188.924</v>
      </c>
      <c r="N56" s="17">
        <v>6530.810399999999</v>
      </c>
      <c r="O56" s="17">
        <v>406.34462399999995</v>
      </c>
      <c r="P56" s="17">
        <v>0</v>
      </c>
      <c r="Q56" s="17">
        <f t="shared" si="1"/>
        <v>8442.050211939384</v>
      </c>
      <c r="R56" s="17"/>
      <c r="S56" s="17">
        <v>387.53060741886674</v>
      </c>
      <c r="T56" s="17">
        <v>0.9022432</v>
      </c>
      <c r="U56" s="17">
        <v>52.92679999999999</v>
      </c>
      <c r="V56" s="17">
        <v>1847.2887</v>
      </c>
      <c r="W56" s="17">
        <v>0</v>
      </c>
      <c r="X56" s="17">
        <v>0</v>
      </c>
      <c r="Y56" s="17">
        <f t="shared" si="2"/>
        <v>2288.648350618867</v>
      </c>
      <c r="Z56" s="17"/>
      <c r="AA56" s="17">
        <f t="shared" si="10"/>
        <v>19541.53200540819</v>
      </c>
      <c r="AB56" s="17">
        <f t="shared" si="10"/>
        <v>4933.941341200001</v>
      </c>
      <c r="AC56" s="17">
        <f t="shared" si="10"/>
        <v>11753.5332</v>
      </c>
      <c r="AD56" s="17">
        <f t="shared" si="10"/>
        <v>6401.478899999999</v>
      </c>
      <c r="AE56" s="17">
        <f t="shared" si="10"/>
        <v>1504.9339499999996</v>
      </c>
      <c r="AF56" s="17">
        <f t="shared" si="10"/>
        <v>51.27002923976608</v>
      </c>
      <c r="AG56" s="17">
        <f t="shared" si="10"/>
        <v>44186.68942584795</v>
      </c>
      <c r="AH56" s="17"/>
    </row>
    <row r="57" spans="2:34" ht="12.75">
      <c r="B57" s="15">
        <v>2008</v>
      </c>
      <c r="C57" s="17">
        <v>19498.04704207977</v>
      </c>
      <c r="D57" s="17">
        <v>4945.69222224</v>
      </c>
      <c r="E57" s="17">
        <v>11370.104000000001</v>
      </c>
      <c r="F57" s="17">
        <v>1698.4782</v>
      </c>
      <c r="G57" s="17">
        <v>1108.7383379999999</v>
      </c>
      <c r="H57" s="17">
        <v>54.27002923976608</v>
      </c>
      <c r="I57" s="17">
        <f t="shared" si="0"/>
        <v>38675.32983155953</v>
      </c>
      <c r="J57" s="17"/>
      <c r="K57" s="17">
        <v>197.94121759499052</v>
      </c>
      <c r="L57" s="17">
        <v>0</v>
      </c>
      <c r="M57" s="17">
        <v>1339.448</v>
      </c>
      <c r="N57" s="17">
        <v>6636.404699999999</v>
      </c>
      <c r="O57" s="17">
        <v>392.178408</v>
      </c>
      <c r="P57" s="17">
        <v>0</v>
      </c>
      <c r="Q57" s="17">
        <f t="shared" si="1"/>
        <v>8565.97232559499</v>
      </c>
      <c r="R57" s="17"/>
      <c r="S57" s="17">
        <v>366.41429600818844</v>
      </c>
      <c r="T57" s="17">
        <v>0</v>
      </c>
      <c r="U57" s="17">
        <v>91.8851</v>
      </c>
      <c r="V57" s="17">
        <v>1677.5495999999998</v>
      </c>
      <c r="W57" s="17">
        <v>0</v>
      </c>
      <c r="X57" s="17">
        <v>0</v>
      </c>
      <c r="Y57" s="17">
        <f t="shared" si="2"/>
        <v>2135.8489960081884</v>
      </c>
      <c r="Z57" s="17"/>
      <c r="AA57" s="17">
        <f t="shared" si="10"/>
        <v>19329.57396366657</v>
      </c>
      <c r="AB57" s="17">
        <f t="shared" si="10"/>
        <v>4945.69222224</v>
      </c>
      <c r="AC57" s="17">
        <f t="shared" si="10"/>
        <v>12617.666900000002</v>
      </c>
      <c r="AD57" s="17">
        <f t="shared" si="10"/>
        <v>6657.333299999998</v>
      </c>
      <c r="AE57" s="17">
        <f t="shared" si="10"/>
        <v>1500.9167459999999</v>
      </c>
      <c r="AF57" s="17">
        <f t="shared" si="10"/>
        <v>54.27002923976608</v>
      </c>
      <c r="AG57" s="17">
        <f t="shared" si="10"/>
        <v>45105.45316114634</v>
      </c>
      <c r="AH57" s="17"/>
    </row>
    <row r="58" ht="12.75">
      <c r="I58" s="17"/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L60"/>
  <sheetViews>
    <sheetView zoomScale="75" zoomScaleNormal="7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O19" sqref="O19"/>
    </sheetView>
  </sheetViews>
  <sheetFormatPr defaultColWidth="11.421875" defaultRowHeight="12.75"/>
  <cols>
    <col min="1" max="2" width="13.8515625" style="12" customWidth="1"/>
    <col min="3" max="3" width="16.28125" style="12" customWidth="1"/>
    <col min="15" max="15" width="23.00390625" style="0" bestFit="1" customWidth="1"/>
    <col min="16" max="16" width="19.00390625" style="0" bestFit="1" customWidth="1"/>
  </cols>
  <sheetData>
    <row r="1" spans="1:3" s="16" customFormat="1" ht="15.75">
      <c r="A1" s="9" t="s">
        <v>58</v>
      </c>
      <c r="B1" s="9"/>
      <c r="C1" s="9"/>
    </row>
    <row r="2" s="9" customFormat="1" ht="15.75">
      <c r="A2" s="9" t="s">
        <v>67</v>
      </c>
    </row>
    <row r="3" s="9" customFormat="1" ht="15.75">
      <c r="A3" s="9" t="s">
        <v>25</v>
      </c>
    </row>
    <row r="4" spans="1:3" s="9" customFormat="1" ht="15.75">
      <c r="A4" s="12"/>
      <c r="B4" s="12"/>
      <c r="C4" s="12"/>
    </row>
    <row r="5" s="5" customFormat="1" ht="12.75"/>
    <row r="6" spans="1:3" s="5" customFormat="1" ht="12.75">
      <c r="A6" s="12"/>
      <c r="B6" s="12"/>
      <c r="C6" s="12"/>
    </row>
    <row r="7" spans="2:116" ht="12.75">
      <c r="B7" s="27" t="s">
        <v>71</v>
      </c>
      <c r="C7" s="27"/>
      <c r="D7" s="24"/>
      <c r="E7" s="28" t="s">
        <v>47</v>
      </c>
      <c r="F7" s="28"/>
      <c r="G7" s="28"/>
      <c r="H7" s="26"/>
      <c r="I7" s="28" t="s">
        <v>54</v>
      </c>
      <c r="J7" s="28"/>
      <c r="K7" s="28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L7" s="6"/>
    </row>
    <row r="8" spans="2:116" ht="12.75">
      <c r="B8" s="27">
        <v>1000</v>
      </c>
      <c r="C8" s="27" t="s">
        <v>29</v>
      </c>
      <c r="D8" s="24"/>
      <c r="E8" s="29" t="s">
        <v>18</v>
      </c>
      <c r="F8" s="29" t="s">
        <v>18</v>
      </c>
      <c r="G8" s="29" t="s">
        <v>18</v>
      </c>
      <c r="H8" s="26"/>
      <c r="I8" s="28" t="s">
        <v>55</v>
      </c>
      <c r="J8" s="28" t="s">
        <v>56</v>
      </c>
      <c r="K8" s="28" t="s">
        <v>56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L8" s="6"/>
    </row>
    <row r="9" spans="1:116" ht="12.75">
      <c r="A9" s="15" t="s">
        <v>16</v>
      </c>
      <c r="B9" s="27" t="s">
        <v>19</v>
      </c>
      <c r="C9" s="27" t="s">
        <v>20</v>
      </c>
      <c r="D9" s="24"/>
      <c r="E9" s="28" t="s">
        <v>48</v>
      </c>
      <c r="F9" s="28" t="s">
        <v>49</v>
      </c>
      <c r="G9" s="28" t="s">
        <v>50</v>
      </c>
      <c r="H9" s="26"/>
      <c r="I9" s="28" t="s">
        <v>51</v>
      </c>
      <c r="J9" s="28" t="s">
        <v>52</v>
      </c>
      <c r="K9" s="28" t="s">
        <v>53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L9" s="6"/>
    </row>
    <row r="10" spans="1:16" ht="12.75">
      <c r="A10" s="15">
        <v>1961</v>
      </c>
      <c r="B10" s="34">
        <v>444470.4431999999</v>
      </c>
      <c r="C10" s="35">
        <v>65609.6046014696</v>
      </c>
      <c r="E10" s="6">
        <f>'Material flow data'!AA10/B10</f>
        <v>2.9158002732091033</v>
      </c>
      <c r="F10" s="6">
        <f>'Energy flow data'!AG10/'Aggregate Indicators'!B10*1000</f>
        <v>33.88987039756292</v>
      </c>
      <c r="G10" s="6">
        <f>('Energy flow data'!AB10+'Energy flow data'!AC10+'Energy flow data'!AD10+'Energy flow data'!AE10+'Energy flow data'!AF10)/'Aggregate Indicators'!B10*1000</f>
        <v>9.091413151619026</v>
      </c>
      <c r="I10" s="6">
        <f>'Material flow data'!AA10/'Aggregate Indicators'!C10</f>
        <v>19.75300792602097</v>
      </c>
      <c r="J10" s="6">
        <f>'Energy flow data'!AG10/'Aggregate Indicators'!C10*1000</f>
        <v>229.58598526987538</v>
      </c>
      <c r="K10" s="6">
        <f>('Energy flow data'!AB10+'Energy flow data'!AC10+'Energy flow data'!AD10+'Energy flow data'!AE10+'Energy flow data'!AF10)/'Aggregate Indicators'!C10*1000</f>
        <v>61.58952576165814</v>
      </c>
      <c r="O10" s="17"/>
      <c r="P10" s="17"/>
    </row>
    <row r="11" spans="1:16" ht="12.75">
      <c r="A11" s="15">
        <v>1962</v>
      </c>
      <c r="B11" s="34">
        <v>454584.93919999996</v>
      </c>
      <c r="C11" s="35">
        <v>67664.0194447018</v>
      </c>
      <c r="E11" s="6">
        <f>'Material flow data'!AA11/B11</f>
        <v>2.8631493952198745</v>
      </c>
      <c r="F11" s="6">
        <f>'Energy flow data'!AG11/'Aggregate Indicators'!B11*1000</f>
        <v>33.56693173980429</v>
      </c>
      <c r="G11" s="6">
        <f>('Energy flow data'!AB11+'Energy flow data'!AC11+'Energy flow data'!AD11+'Energy flow data'!AE11+'Energy flow data'!AF11)/'Aggregate Indicators'!B11*1000</f>
        <v>9.394425092345521</v>
      </c>
      <c r="I11" s="6">
        <f>'Material flow data'!AA11/'Aggregate Indicators'!C11</f>
        <v>19.235401686567357</v>
      </c>
      <c r="J11" s="6">
        <f>'Energy flow data'!AG11/'Aggregate Indicators'!C11*1000</f>
        <v>225.5116049755198</v>
      </c>
      <c r="K11" s="6">
        <f>('Energy flow data'!AB11+'Energy flow data'!AC11+'Energy flow data'!AD11+'Energy flow data'!AE11+'Energy flow data'!AF11)/'Aggregate Indicators'!C11*1000</f>
        <v>63.11425473198422</v>
      </c>
      <c r="O11" s="17"/>
      <c r="P11" s="17"/>
    </row>
    <row r="12" spans="1:16" ht="12.75">
      <c r="A12" s="15">
        <v>1963</v>
      </c>
      <c r="B12" s="34">
        <v>465132.6432000001</v>
      </c>
      <c r="C12" s="35">
        <v>71911.9768746907</v>
      </c>
      <c r="E12" s="6">
        <f>'Material flow data'!AA12/B12</f>
        <v>2.817144299041663</v>
      </c>
      <c r="F12" s="6">
        <f>'Energy flow data'!AG12/'Aggregate Indicators'!B12*1000</f>
        <v>33.307022527839145</v>
      </c>
      <c r="G12" s="6">
        <f>('Energy flow data'!AB12+'Energy flow data'!AC12+'Energy flow data'!AD12+'Energy flow data'!AE12+'Energy flow data'!AF12)/'Aggregate Indicators'!B12*1000</f>
        <v>9.620249109174608</v>
      </c>
      <c r="I12" s="6">
        <f>'Material flow data'!AA12/'Aggregate Indicators'!C12</f>
        <v>18.22152346572792</v>
      </c>
      <c r="J12" s="6">
        <f>'Energy flow data'!AG12/'Aggregate Indicators'!C12*1000</f>
        <v>215.43258993549125</v>
      </c>
      <c r="K12" s="6">
        <f>('Energy flow data'!AB12+'Energy flow data'!AC12+'Energy flow data'!AD12+'Energy flow data'!AE12+'Energy flow data'!AF12)/'Aggregate Indicators'!C12*1000</f>
        <v>62.22457079980083</v>
      </c>
      <c r="O12" s="17"/>
      <c r="P12" s="17"/>
    </row>
    <row r="13" spans="1:16" ht="12.75">
      <c r="A13" s="15">
        <v>1964</v>
      </c>
      <c r="B13" s="34">
        <v>476060.8512</v>
      </c>
      <c r="C13" s="35">
        <v>77259.95000359959</v>
      </c>
      <c r="E13" s="6">
        <f>'Material flow data'!AA13/B13</f>
        <v>2.8257145344779926</v>
      </c>
      <c r="F13" s="6">
        <f>'Energy flow data'!AG13/'Aggregate Indicators'!B13*1000</f>
        <v>33.07095096811592</v>
      </c>
      <c r="G13" s="6">
        <f>('Energy flow data'!AB13+'Energy flow data'!AC13+'Energy flow data'!AD13+'Energy flow data'!AE13+'Energy flow data'!AF13)/'Aggregate Indicators'!B13*1000</f>
        <v>9.448696667474088</v>
      </c>
      <c r="I13" s="6">
        <f>'Material flow data'!AA13/'Aggregate Indicators'!C13</f>
        <v>17.411505786233754</v>
      </c>
      <c r="J13" s="6">
        <f>'Energy flow data'!AG13/'Aggregate Indicators'!C13*1000</f>
        <v>203.77679596144208</v>
      </c>
      <c r="K13" s="6">
        <f>('Energy flow data'!AB13+'Energy flow data'!AC13+'Energy flow data'!AD13+'Energy flow data'!AE13+'Energy flow data'!AF13)/'Aggregate Indicators'!C13*1000</f>
        <v>58.221039206454904</v>
      </c>
      <c r="O13" s="17"/>
      <c r="P13" s="17"/>
    </row>
    <row r="14" spans="1:16" ht="12.75">
      <c r="A14" s="15">
        <v>1965</v>
      </c>
      <c r="B14" s="34">
        <v>487324</v>
      </c>
      <c r="C14" s="35">
        <v>93876.71746165959</v>
      </c>
      <c r="E14" s="6">
        <f>'Material flow data'!AA14/B14</f>
        <v>2.8302840660466386</v>
      </c>
      <c r="F14" s="6">
        <f>'Energy flow data'!AG14/'Aggregate Indicators'!B14*1000</f>
        <v>32.56593653964815</v>
      </c>
      <c r="G14" s="6">
        <f>('Energy flow data'!AB14+'Energy flow data'!AC14+'Energy flow data'!AD14+'Energy flow data'!AE14+'Energy flow data'!AF14)/'Aggregate Indicators'!B14*1000</f>
        <v>9.69039957749901</v>
      </c>
      <c r="I14" s="6">
        <f>'Material flow data'!AA14/'Aggregate Indicators'!C14</f>
        <v>14.6923048599928</v>
      </c>
      <c r="J14" s="6">
        <f>'Energy flow data'!AG14/'Aggregate Indicators'!C14*1000</f>
        <v>169.0532315931164</v>
      </c>
      <c r="K14" s="6">
        <f>('Energy flow data'!AB14+'Energy flow data'!AC14+'Energy flow data'!AD14+'Energy flow data'!AE14+'Energy flow data'!AF14)/'Aggregate Indicators'!C14*1000</f>
        <v>50.30389228973414</v>
      </c>
      <c r="O14" s="17"/>
      <c r="P14" s="17"/>
    </row>
    <row r="15" spans="1:16" ht="12.75">
      <c r="A15" s="15">
        <v>1966</v>
      </c>
      <c r="B15" s="34">
        <v>498883.6672</v>
      </c>
      <c r="C15" s="35">
        <v>93843.17897479418</v>
      </c>
      <c r="E15" s="6">
        <f>'Material flow data'!AA15/B15</f>
        <v>2.781756613554935</v>
      </c>
      <c r="F15" s="6">
        <f>'Energy flow data'!AG15/'Aggregate Indicators'!B15*1000</f>
        <v>31.988461792273</v>
      </c>
      <c r="G15" s="6">
        <f>('Energy flow data'!AB15+'Energy flow data'!AC15+'Energy flow data'!AD15+'Energy flow data'!AE15+'Energy flow data'!AF15)/'Aggregate Indicators'!B15*1000</f>
        <v>9.84199208402346</v>
      </c>
      <c r="I15" s="6">
        <f>'Material flow data'!AA15/'Aggregate Indicators'!C15</f>
        <v>14.788213227525981</v>
      </c>
      <c r="J15" s="6">
        <f>'Energy flow data'!AG15/'Aggregate Indicators'!C15*1000</f>
        <v>170.05520594419144</v>
      </c>
      <c r="K15" s="6">
        <f>('Energy flow data'!AB15+'Energy flow data'!AC15+'Energy flow data'!AD15+'Energy flow data'!AE15+'Energy flow data'!AF15)/'Aggregate Indicators'!C15*1000</f>
        <v>52.321427695344795</v>
      </c>
      <c r="O15" s="17"/>
      <c r="P15" s="17"/>
    </row>
    <row r="16" spans="1:16" ht="12.75">
      <c r="A16" s="15">
        <v>1967</v>
      </c>
      <c r="B16" s="34">
        <v>510708.57119999995</v>
      </c>
      <c r="C16" s="35">
        <v>101192.86643767165</v>
      </c>
      <c r="E16" s="6">
        <f>'Material flow data'!AA16/B16</f>
        <v>2.726295197070136</v>
      </c>
      <c r="F16" s="6">
        <f>'Energy flow data'!AG16/'Aggregate Indicators'!B16*1000</f>
        <v>31.813289443022448</v>
      </c>
      <c r="G16" s="6">
        <f>('Energy flow data'!AB16+'Energy flow data'!AC16+'Energy flow data'!AD16+'Energy flow data'!AE16+'Energy flow data'!AF16)/'Aggregate Indicators'!B16*1000</f>
        <v>9.721933541727026</v>
      </c>
      <c r="I16" s="6">
        <f>'Material flow data'!AA16/'Aggregate Indicators'!C16</f>
        <v>13.759293256335472</v>
      </c>
      <c r="J16" s="6">
        <f>'Energy flow data'!AG16/'Aggregate Indicators'!C16*1000</f>
        <v>160.55795401966748</v>
      </c>
      <c r="K16" s="6">
        <f>('Energy flow data'!AB16+'Energy flow data'!AC16+'Energy flow data'!AD16+'Energy flow data'!AE16+'Energy flow data'!AF16)/'Aggregate Indicators'!C16*1000</f>
        <v>49.06546244991424</v>
      </c>
      <c r="O16" s="17"/>
      <c r="P16" s="17"/>
    </row>
    <row r="17" spans="1:16" ht="12.75">
      <c r="A17" s="15">
        <v>1968</v>
      </c>
      <c r="B17" s="34">
        <v>522774.5712</v>
      </c>
      <c r="C17" s="35">
        <v>104606.54053321588</v>
      </c>
      <c r="E17" s="6">
        <f>'Material flow data'!AA17/B17</f>
        <v>2.7242257356687536</v>
      </c>
      <c r="F17" s="6">
        <f>'Energy flow data'!AG17/'Aggregate Indicators'!B17*1000</f>
        <v>31.855956868840636</v>
      </c>
      <c r="G17" s="6">
        <f>('Energy flow data'!AB17+'Energy flow data'!AC17+'Energy flow data'!AD17+'Energy flow data'!AE17+'Energy flow data'!AF17)/'Aggregate Indicators'!B17*1000</f>
        <v>10.055221405372992</v>
      </c>
      <c r="I17" s="6">
        <f>'Material flow data'!AA17/'Aggregate Indicators'!C17</f>
        <v>13.614406265199284</v>
      </c>
      <c r="J17" s="6">
        <f>'Energy flow data'!AG17/'Aggregate Indicators'!C17*1000</f>
        <v>159.20117525524947</v>
      </c>
      <c r="K17" s="6">
        <f>('Energy flow data'!AB17+'Energy flow data'!AC17+'Energy flow data'!AD17+'Energy flow data'!AE17+'Energy flow data'!AF17)/'Aggregate Indicators'!C17*1000</f>
        <v>50.25129434278333</v>
      </c>
      <c r="O17" s="17"/>
      <c r="P17" s="17"/>
    </row>
    <row r="18" spans="1:16" ht="12.75">
      <c r="A18" s="15">
        <v>1969</v>
      </c>
      <c r="B18" s="34">
        <v>535064.6672</v>
      </c>
      <c r="C18" s="35">
        <v>111447.03218537323</v>
      </c>
      <c r="E18" s="6">
        <f>'Material flow data'!AA18/B18</f>
        <v>2.7770960997116814</v>
      </c>
      <c r="F18" s="6">
        <f>'Energy flow data'!AG18/'Aggregate Indicators'!B18*1000</f>
        <v>31.66907885143873</v>
      </c>
      <c r="G18" s="6">
        <f>('Energy flow data'!AB18+'Energy flow data'!AC18+'Energy flow data'!AD18+'Energy flow data'!AE18+'Energy flow data'!AF18)/'Aggregate Indicators'!B18*1000</f>
        <v>10.045868272728162</v>
      </c>
      <c r="I18" s="6">
        <f>'Material flow data'!AA18/'Aggregate Indicators'!C18</f>
        <v>13.333024408429855</v>
      </c>
      <c r="J18" s="6">
        <f>'Energy flow data'!AG18/'Aggregate Indicators'!C18*1000</f>
        <v>152.04536903226352</v>
      </c>
      <c r="K18" s="6">
        <f>('Energy flow data'!AB18+'Energy flow data'!AC18+'Energy flow data'!AD18+'Energy flow data'!AE18+'Energy flow data'!AF18)/'Aggregate Indicators'!C18*1000</f>
        <v>48.23088653578157</v>
      </c>
      <c r="O18" s="17"/>
      <c r="P18" s="17"/>
    </row>
    <row r="19" spans="1:16" ht="12.75">
      <c r="A19" s="15">
        <v>1970</v>
      </c>
      <c r="B19" s="34">
        <v>547569</v>
      </c>
      <c r="C19" s="35">
        <v>117191.6311180635</v>
      </c>
      <c r="E19" s="6">
        <f>'Material flow data'!AA19/B19</f>
        <v>2.7805981377180555</v>
      </c>
      <c r="F19" s="6">
        <f>'Energy flow data'!AG19/'Aggregate Indicators'!B19*1000</f>
        <v>31.643032280143917</v>
      </c>
      <c r="G19" s="6">
        <f>('Energy flow data'!AB19+'Energy flow data'!AC19+'Energy flow data'!AD19+'Energy flow data'!AE19+'Energy flow data'!AF19)/'Aggregate Indicators'!B19*1000</f>
        <v>10.138724733517464</v>
      </c>
      <c r="I19" s="6">
        <f>'Material flow data'!AA19/'Aggregate Indicators'!C19</f>
        <v>12.992133714209004</v>
      </c>
      <c r="J19" s="6">
        <f>'Energy flow data'!AG19/'Aggregate Indicators'!C19*1000</f>
        <v>147.8496662031308</v>
      </c>
      <c r="K19" s="6">
        <f>('Energy flow data'!AB19+'Energy flow data'!AC19+'Energy flow data'!AD19+'Energy flow data'!AE19+'Energy flow data'!AF19)/'Aggregate Indicators'!C19*1000</f>
        <v>47.37242165367995</v>
      </c>
      <c r="O19" s="17"/>
      <c r="P19" s="17"/>
    </row>
    <row r="20" spans="1:16" ht="12.75">
      <c r="A20" s="15">
        <v>1971</v>
      </c>
      <c r="B20" s="34">
        <v>560267.504</v>
      </c>
      <c r="C20" s="35">
        <v>119103.3248693919</v>
      </c>
      <c r="E20" s="6">
        <f>'Material flow data'!AA20/B20</f>
        <v>2.759168596350961</v>
      </c>
      <c r="F20" s="6">
        <f>'Energy flow data'!AG20/'Aggregate Indicators'!B20*1000</f>
        <v>31.25044910811276</v>
      </c>
      <c r="G20" s="6">
        <f>('Energy flow data'!AB20+'Energy flow data'!AC20+'Energy flow data'!AD20+'Energy flow data'!AE20+'Energy flow data'!AF20)/'Aggregate Indicators'!B20*1000</f>
        <v>10.236446083220406</v>
      </c>
      <c r="I20" s="6">
        <f>'Material flow data'!AA20/'Aggregate Indicators'!C20</f>
        <v>12.979255652920958</v>
      </c>
      <c r="J20" s="6">
        <f>'Energy flow data'!AG20/'Aggregate Indicators'!C20*1000</f>
        <v>147.00354620562624</v>
      </c>
      <c r="K20" s="6">
        <f>('Energy flow data'!AB20+'Energy flow data'!AC20+'Energy flow data'!AD20+'Energy flow data'!AE20+'Energy flow data'!AF20)/'Aggregate Indicators'!C20*1000</f>
        <v>48.15271196807987</v>
      </c>
      <c r="O20" s="17"/>
      <c r="P20" s="17"/>
    </row>
    <row r="21" spans="1:16" ht="12.75">
      <c r="A21" s="15">
        <v>1972</v>
      </c>
      <c r="B21" s="34">
        <v>573129.9071999999</v>
      </c>
      <c r="C21" s="35">
        <v>118449.3243755164</v>
      </c>
      <c r="E21" s="6">
        <f>'Material flow data'!AA21/B21</f>
        <v>2.7012589217800507</v>
      </c>
      <c r="F21" s="6">
        <f>'Energy flow data'!AG21/'Aggregate Indicators'!B21*1000</f>
        <v>30.711710482208506</v>
      </c>
      <c r="G21" s="6">
        <f>('Energy flow data'!AB21+'Energy flow data'!AC21+'Energy flow data'!AD21+'Energy flow data'!AE21+'Energy flow data'!AF21)/'Aggregate Indicators'!B21*1000</f>
        <v>10.395383367734494</v>
      </c>
      <c r="I21" s="6">
        <f>'Material flow data'!AA21/'Aggregate Indicators'!C21</f>
        <v>13.07033436725099</v>
      </c>
      <c r="J21" s="6">
        <f>'Energy flow data'!AG21/'Aggregate Indicators'!C21*1000</f>
        <v>148.60194324805906</v>
      </c>
      <c r="K21" s="6">
        <f>('Energy flow data'!AB21+'Energy flow data'!AC21+'Energy flow data'!AD21+'Energy flow data'!AE21+'Energy flow data'!AF21)/'Aggregate Indicators'!C21*1000</f>
        <v>50.29919027625622</v>
      </c>
      <c r="O21" s="17"/>
      <c r="P21" s="17"/>
    </row>
    <row r="22" spans="1:16" ht="12.75">
      <c r="A22" s="15">
        <v>1973</v>
      </c>
      <c r="B22" s="34">
        <v>586219.8143999998</v>
      </c>
      <c r="C22" s="35">
        <v>122380.35229209939</v>
      </c>
      <c r="E22" s="6">
        <f>'Material flow data'!AA22/B22</f>
        <v>2.7078192198829383</v>
      </c>
      <c r="F22" s="6">
        <f>'Energy flow data'!AG22/'Aggregate Indicators'!B22*1000</f>
        <v>31.03181521661934</v>
      </c>
      <c r="G22" s="6">
        <f>('Energy flow data'!AB22+'Energy flow data'!AC22+'Energy flow data'!AD22+'Energy flow data'!AE22+'Energy flow data'!AF22)/'Aggregate Indicators'!B22*1000</f>
        <v>10.488923768338912</v>
      </c>
      <c r="I22" s="6">
        <f>'Material flow data'!AA22/'Aggregate Indicators'!C22</f>
        <v>12.97085071891075</v>
      </c>
      <c r="J22" s="6">
        <f>'Energy flow data'!AG22/'Aggregate Indicators'!C22*1000</f>
        <v>148.64694059191788</v>
      </c>
      <c r="K22" s="6">
        <f>('Energy flow data'!AB22+'Energy flow data'!AC22+'Energy flow data'!AD22+'Energy flow data'!AE22+'Energy flow data'!AF22)/'Aggregate Indicators'!C22*1000</f>
        <v>50.24348132333606</v>
      </c>
      <c r="O22" s="17"/>
      <c r="P22" s="17"/>
    </row>
    <row r="23" spans="1:16" ht="12.75">
      <c r="A23" s="15">
        <v>1974</v>
      </c>
      <c r="B23" s="34">
        <v>599642.6656</v>
      </c>
      <c r="C23" s="35">
        <v>123830.21201483517</v>
      </c>
      <c r="E23" s="6">
        <f>'Material flow data'!AA23/B23</f>
        <v>2.6849081760135602</v>
      </c>
      <c r="F23" s="6">
        <f>'Energy flow data'!AG23/'Aggregate Indicators'!B23*1000</f>
        <v>30.750000403657484</v>
      </c>
      <c r="G23" s="6">
        <f>('Energy flow data'!AB23+'Energy flow data'!AC23+'Energy flow data'!AD23+'Energy flow data'!AE23+'Energy flow data'!AF23)/'Aggregate Indicators'!B23*1000</f>
        <v>10.744543515303095</v>
      </c>
      <c r="I23" s="6">
        <f>'Material flow data'!AA23/'Aggregate Indicators'!C23</f>
        <v>13.00155648092668</v>
      </c>
      <c r="J23" s="6">
        <f>'Energy flow data'!AG23/'Aggregate Indicators'!C23*1000</f>
        <v>148.90560154287076</v>
      </c>
      <c r="K23" s="6">
        <f>('Energy flow data'!AB23+'Energy flow data'!AC23+'Energy flow data'!AD23+'Energy flow data'!AE23+'Energy flow data'!AF23)/'Aggregate Indicators'!C23*1000</f>
        <v>52.03000632349452</v>
      </c>
      <c r="O23" s="17"/>
      <c r="P23" s="17"/>
    </row>
    <row r="24" spans="1:16" ht="12.75">
      <c r="A24" s="15">
        <v>1975</v>
      </c>
      <c r="B24" s="34">
        <v>613459</v>
      </c>
      <c r="C24" s="35">
        <v>135157.38273083215</v>
      </c>
      <c r="E24" s="6">
        <f>'Material flow data'!AA24/B24</f>
        <v>2.7371742324713275</v>
      </c>
      <c r="F24" s="6">
        <f>'Energy flow data'!AG24/'Aggregate Indicators'!B24*1000</f>
        <v>31.342784373423875</v>
      </c>
      <c r="G24" s="6">
        <f>('Energy flow data'!AB24+'Energy flow data'!AC24+'Energy flow data'!AD24+'Energy flow data'!AE24+'Energy flow data'!AF24)/'Aggregate Indicators'!B24*1000</f>
        <v>11.02223181363549</v>
      </c>
      <c r="I24" s="6">
        <f>'Material flow data'!AA24/'Aggregate Indicators'!C24</f>
        <v>12.42362151109176</v>
      </c>
      <c r="J24" s="6">
        <f>'Energy flow data'!AG24/'Aggregate Indicators'!C24*1000</f>
        <v>142.26017676909373</v>
      </c>
      <c r="K24" s="6">
        <f>('Energy flow data'!AB24+'Energy flow data'!AC24+'Energy flow data'!AD24+'Energy flow data'!AE24+'Energy flow data'!AF24)/'Aggregate Indicators'!C24*1000</f>
        <v>50.02824980435594</v>
      </c>
      <c r="O24" s="17"/>
      <c r="P24" s="17"/>
    </row>
    <row r="25" spans="1:16" ht="12.75">
      <c r="A25" s="15">
        <v>1976</v>
      </c>
      <c r="B25" s="34">
        <v>627632.4144000001</v>
      </c>
      <c r="C25" s="35">
        <v>137394.71706071188</v>
      </c>
      <c r="E25" s="6">
        <f>'Material flow data'!AA25/B25</f>
        <v>2.732938764207487</v>
      </c>
      <c r="F25" s="6">
        <f>'Energy flow data'!AG25/'Aggregate Indicators'!B25*1000</f>
        <v>30.974513302309457</v>
      </c>
      <c r="G25" s="6">
        <f>('Energy flow data'!AB25+'Energy flow data'!AC25+'Energy flow data'!AD25+'Energy flow data'!AE25+'Energy flow data'!AF25)/'Aggregate Indicators'!B25*1000</f>
        <v>11.033907151887654</v>
      </c>
      <c r="I25" s="6">
        <f>'Material flow data'!AA25/'Aggregate Indicators'!C25</f>
        <v>12.484329759410988</v>
      </c>
      <c r="J25" s="6">
        <f>'Energy flow data'!AG25/'Aggregate Indicators'!C25*1000</f>
        <v>141.49458570669063</v>
      </c>
      <c r="K25" s="6">
        <f>('Energy flow data'!AB25+'Energy flow data'!AC25+'Energy flow data'!AD25+'Energy flow data'!AE25+'Energy flow data'!AF25)/'Aggregate Indicators'!C25*1000</f>
        <v>50.403959731177714</v>
      </c>
      <c r="O25" s="17"/>
      <c r="P25" s="17"/>
    </row>
    <row r="26" spans="1:16" ht="12.75">
      <c r="A26" s="15">
        <v>1977</v>
      </c>
      <c r="B26" s="34">
        <v>642133.6464</v>
      </c>
      <c r="C26" s="35">
        <v>147367.88467521677</v>
      </c>
      <c r="E26" s="6">
        <f>'Material flow data'!AA26/B26</f>
        <v>2.7441028525012907</v>
      </c>
      <c r="F26" s="6">
        <f>'Energy flow data'!AG26/'Aggregate Indicators'!B26*1000</f>
        <v>30.99381209503725</v>
      </c>
      <c r="G26" s="6">
        <f>('Energy flow data'!AB26+'Energy flow data'!AC26+'Energy flow data'!AD26+'Energy flow data'!AE26+'Energy flow data'!AF26)/'Aggregate Indicators'!B26*1000</f>
        <v>11.104580801437304</v>
      </c>
      <c r="I26" s="6">
        <f>'Material flow data'!AA26/'Aggregate Indicators'!C26</f>
        <v>11.9570201788316</v>
      </c>
      <c r="J26" s="6">
        <f>'Energy flow data'!AG26/'Aggregate Indicators'!C26*1000</f>
        <v>135.050927956827</v>
      </c>
      <c r="K26" s="6">
        <f>('Energy flow data'!AB26+'Energy flow data'!AC26+'Energy flow data'!AD26+'Energy flow data'!AE26+'Energy flow data'!AF26)/'Aggregate Indicators'!C26*1000</f>
        <v>48.38655978190577</v>
      </c>
      <c r="O26" s="17"/>
      <c r="P26" s="17"/>
    </row>
    <row r="27" spans="1:16" ht="12.75">
      <c r="A27" s="15">
        <v>1978</v>
      </c>
      <c r="B27" s="34">
        <v>656940.5744</v>
      </c>
      <c r="C27" s="35">
        <v>155780.6062048891</v>
      </c>
      <c r="E27" s="6">
        <f>'Material flow data'!AA27/B27</f>
        <v>2.7864764825513313</v>
      </c>
      <c r="F27" s="6">
        <f>'Energy flow data'!AG27/'Aggregate Indicators'!B27*1000</f>
        <v>30.854548877922653</v>
      </c>
      <c r="G27" s="6">
        <f>('Energy flow data'!AB27+'Energy flow data'!AC27+'Energy flow data'!AD27+'Energy flow data'!AE27+'Energy flow data'!AF27)/'Aggregate Indicators'!B27*1000</f>
        <v>10.958799907961593</v>
      </c>
      <c r="I27" s="6">
        <f>'Material flow data'!AA27/'Aggregate Indicators'!C27</f>
        <v>11.750817419414512</v>
      </c>
      <c r="J27" s="6">
        <f>'Energy flow data'!AG27/'Aggregate Indicators'!C27*1000</f>
        <v>130.11635759111093</v>
      </c>
      <c r="K27" s="6">
        <f>('Energy flow data'!AB27+'Energy flow data'!AC27+'Energy flow data'!AD27+'Energy flow data'!AE27+'Energy flow data'!AF27)/'Aggregate Indicators'!C27*1000</f>
        <v>46.214227057263884</v>
      </c>
      <c r="O27" s="17"/>
      <c r="P27" s="17"/>
    </row>
    <row r="28" spans="1:16" ht="12.75">
      <c r="A28" s="15">
        <v>1979</v>
      </c>
      <c r="B28" s="34">
        <v>672020.8704</v>
      </c>
      <c r="C28" s="35">
        <v>147621.462829287</v>
      </c>
      <c r="E28" s="6">
        <f>'Material flow data'!AA28/B28</f>
        <v>2.6882226252364454</v>
      </c>
      <c r="F28" s="6">
        <f>'Energy flow data'!AG28/'Aggregate Indicators'!B28*1000</f>
        <v>30.35199521800863</v>
      </c>
      <c r="G28" s="6">
        <f>('Energy flow data'!AB28+'Energy flow data'!AC28+'Energy flow data'!AD28+'Energy flow data'!AE28+'Energy flow data'!AF28)/'Aggregate Indicators'!B28*1000</f>
        <v>11.09625976889133</v>
      </c>
      <c r="I28" s="6">
        <f>'Material flow data'!AA28/'Aggregate Indicators'!C28</f>
        <v>12.237662964561578</v>
      </c>
      <c r="J28" s="6">
        <f>'Energy flow data'!AG28/'Aggregate Indicators'!C28*1000</f>
        <v>138.17214552582087</v>
      </c>
      <c r="K28" s="6">
        <f>('Energy flow data'!AB28+'Energy flow data'!AC28+'Energy flow data'!AD28+'Energy flow data'!AE28+'Energy flow data'!AF28)/'Aggregate Indicators'!C28*1000</f>
        <v>50.51378034844576</v>
      </c>
      <c r="O28" s="17"/>
      <c r="P28" s="17"/>
    </row>
    <row r="29" spans="1:16" ht="12.75">
      <c r="A29" s="15">
        <v>1980</v>
      </c>
      <c r="B29" s="34">
        <v>687332</v>
      </c>
      <c r="C29" s="35">
        <v>157576.72814337048</v>
      </c>
      <c r="E29" s="6">
        <f>'Material flow data'!AA29/B29</f>
        <v>2.665360720426768</v>
      </c>
      <c r="F29" s="6">
        <f>'Energy flow data'!AG29/'Aggregate Indicators'!B29*1000</f>
        <v>30.574943490355956</v>
      </c>
      <c r="G29" s="6">
        <f>('Energy flow data'!AB29+'Energy flow data'!AC29+'Energy flow data'!AD29+'Energy flow data'!AE29+'Energy flow data'!AF29)/'Aggregate Indicators'!B29*1000</f>
        <v>11.307556626198751</v>
      </c>
      <c r="I29" s="6">
        <f>'Material flow data'!AA29/'Aggregate Indicators'!C29</f>
        <v>11.626004272823495</v>
      </c>
      <c r="J29" s="6">
        <f>'Energy flow data'!AG29/'Aggregate Indicators'!C29*1000</f>
        <v>133.36447143383262</v>
      </c>
      <c r="K29" s="6">
        <f>('Energy flow data'!AB29+'Energy flow data'!AC29+'Energy flow data'!AD29+'Energy flow data'!AE29+'Energy flow data'!AF29)/'Aggregate Indicators'!C29*1000</f>
        <v>49.322292717786844</v>
      </c>
      <c r="O29" s="17"/>
      <c r="P29" s="17"/>
    </row>
    <row r="30" spans="1:16" ht="12.75">
      <c r="A30" s="15">
        <v>1981</v>
      </c>
      <c r="B30" s="34">
        <v>702821.2224000001</v>
      </c>
      <c r="C30" s="35">
        <v>167030.27582285926</v>
      </c>
      <c r="E30" s="6">
        <f>'Material flow data'!AA30/B30</f>
        <v>2.762725956369202</v>
      </c>
      <c r="F30" s="6">
        <f>'Energy flow data'!AG30/'Aggregate Indicators'!B30*1000</f>
        <v>31.243692287168695</v>
      </c>
      <c r="G30" s="6">
        <f>('Energy flow data'!AB30+'Energy flow data'!AC30+'Energy flow data'!AD30+'Energy flow data'!AE30+'Energy flow data'!AF30)/'Aggregate Indicators'!B30*1000</f>
        <v>11.733513182880511</v>
      </c>
      <c r="I30" s="6">
        <f>'Material flow data'!AA30/'Aggregate Indicators'!C30</f>
        <v>11.624853184525943</v>
      </c>
      <c r="J30" s="6">
        <f>'Energy flow data'!AG30/'Aggregate Indicators'!C30*1000</f>
        <v>131.4655675288788</v>
      </c>
      <c r="K30" s="6">
        <f>('Energy flow data'!AB30+'Energy flow data'!AC30+'Energy flow data'!AD30+'Energy flow data'!AE30+'Energy flow data'!AF30)/'Aggregate Indicators'!C30*1000</f>
        <v>49.37166054245357</v>
      </c>
      <c r="O30" s="17"/>
      <c r="P30" s="17"/>
    </row>
    <row r="31" spans="1:16" ht="12.75">
      <c r="A31" s="15">
        <v>1982</v>
      </c>
      <c r="B31" s="34">
        <v>718425.5904000001</v>
      </c>
      <c r="C31" s="35">
        <v>172818.83736671094</v>
      </c>
      <c r="E31" s="6">
        <f>'Material flow data'!AA31/B31</f>
        <v>2.8096000363166476</v>
      </c>
      <c r="F31" s="6">
        <f>'Energy flow data'!AG31/'Aggregate Indicators'!B31*1000</f>
        <v>31.57632666844605</v>
      </c>
      <c r="G31" s="6">
        <f>('Energy flow data'!AB31+'Energy flow data'!AC31+'Energy flow data'!AD31+'Energy flow data'!AE31+'Energy flow data'!AF31)/'Aggregate Indicators'!B31*1000</f>
        <v>12.091181949973135</v>
      </c>
      <c r="I31" s="6">
        <f>'Material flow data'!AA31/'Aggregate Indicators'!C31</f>
        <v>11.679794839699914</v>
      </c>
      <c r="J31" s="6">
        <f>'Energy flow data'!AG31/'Aggregate Indicators'!C31*1000</f>
        <v>131.26602096798587</v>
      </c>
      <c r="K31" s="6">
        <f>('Energy flow data'!AB31+'Energy flow data'!AC31+'Energy flow data'!AD31+'Energy flow data'!AE31+'Energy flow data'!AF31)/'Aggregate Indicators'!C31*1000</f>
        <v>50.26428058077265</v>
      </c>
      <c r="O31" s="17"/>
      <c r="P31" s="17"/>
    </row>
    <row r="32" spans="1:16" ht="12.75">
      <c r="A32" s="15">
        <v>1983</v>
      </c>
      <c r="B32" s="34">
        <v>734071.9504</v>
      </c>
      <c r="C32" s="35">
        <v>185433.38743326464</v>
      </c>
      <c r="E32" s="6">
        <f>'Material flow data'!AA32/B32</f>
        <v>2.903632025909699</v>
      </c>
      <c r="F32" s="6">
        <f>'Energy flow data'!AG32/'Aggregate Indicators'!B32*1000</f>
        <v>32.32127047868394</v>
      </c>
      <c r="G32" s="6">
        <f>('Energy flow data'!AB32+'Energy flow data'!AC32+'Energy flow data'!AD32+'Energy flow data'!AE32+'Energy flow data'!AF32)/'Aggregate Indicators'!B32*1000</f>
        <v>12.328880243289795</v>
      </c>
      <c r="I32" s="6">
        <f>'Material flow data'!AA32/'Aggregate Indicators'!C32</f>
        <v>11.494557986600602</v>
      </c>
      <c r="J32" s="6">
        <f>'Energy flow data'!AG32/'Aggregate Indicators'!C32*1000</f>
        <v>127.94965560466947</v>
      </c>
      <c r="K32" s="6">
        <f>('Energy flow data'!AB32+'Energy flow data'!AC32+'Energy flow data'!AD32+'Energy flow data'!AE32+'Energy flow data'!AF32)/'Aggregate Indicators'!C32*1000</f>
        <v>48.80612543249182</v>
      </c>
      <c r="O32" s="17"/>
      <c r="P32" s="17"/>
    </row>
    <row r="33" spans="1:16" ht="12.75">
      <c r="A33" s="15">
        <v>1984</v>
      </c>
      <c r="B33" s="34">
        <v>749676.9424</v>
      </c>
      <c r="C33" s="35">
        <v>192522.92501153742</v>
      </c>
      <c r="E33" s="6">
        <f>'Material flow data'!AA33/B33</f>
        <v>2.913360005815326</v>
      </c>
      <c r="F33" s="6">
        <f>'Energy flow data'!AG33/'Aggregate Indicators'!B33*1000</f>
        <v>32.39382138530301</v>
      </c>
      <c r="G33" s="6">
        <f>('Energy flow data'!AB33+'Energy flow data'!AC33+'Energy flow data'!AD33+'Energy flow data'!AE33+'Energy flow data'!AF33)/'Aggregate Indicators'!B33*1000</f>
        <v>12.67382168176964</v>
      </c>
      <c r="I33" s="6">
        <f>'Material flow data'!AA33/'Aggregate Indicators'!C33</f>
        <v>11.344512977554198</v>
      </c>
      <c r="J33" s="6">
        <f>'Energy flow data'!AG33/'Aggregate Indicators'!C33*1000</f>
        <v>126.14030753651994</v>
      </c>
      <c r="K33" s="6">
        <f>('Energy flow data'!AB33+'Energy flow data'!AC33+'Energy flow data'!AD33+'Energy flow data'!AE33+'Energy flow data'!AF33)/'Aggregate Indicators'!C33*1000</f>
        <v>49.3513792518086</v>
      </c>
      <c r="O33" s="17"/>
      <c r="P33" s="17"/>
    </row>
    <row r="34" spans="1:16" ht="12.75">
      <c r="A34" s="15">
        <v>1985</v>
      </c>
      <c r="B34" s="34">
        <v>765147</v>
      </c>
      <c r="C34" s="35">
        <v>202599.88064620688</v>
      </c>
      <c r="E34" s="6">
        <f>'Material flow data'!AA34/B34</f>
        <v>2.927372887943143</v>
      </c>
      <c r="F34" s="6">
        <f>'Energy flow data'!AG34/'Aggregate Indicators'!B34*1000</f>
        <v>32.71550976866634</v>
      </c>
      <c r="G34" s="6">
        <f>('Energy flow data'!AB34+'Energy flow data'!AC34+'Energy flow data'!AD34+'Energy flow data'!AE34+'Energy flow data'!AF34)/'Aggregate Indicators'!B34*1000</f>
        <v>13.138430965676044</v>
      </c>
      <c r="I34" s="6">
        <f>'Material flow data'!AA34/'Aggregate Indicators'!C34</f>
        <v>11.055636241970154</v>
      </c>
      <c r="J34" s="6">
        <f>'Energy flow data'!AG34/'Aggregate Indicators'!C34*1000</f>
        <v>123.55473296985083</v>
      </c>
      <c r="K34" s="6">
        <f>('Energy flow data'!AB34+'Energy flow data'!AC34+'Energy flow data'!AD34+'Energy flow data'!AE34+'Energy flow data'!AF34)/'Aggregate Indicators'!C34*1000</f>
        <v>49.619136033199524</v>
      </c>
      <c r="O34" s="17"/>
      <c r="P34" s="17"/>
    </row>
    <row r="35" spans="1:16" ht="12.75">
      <c r="A35" s="15">
        <v>1986</v>
      </c>
      <c r="B35" s="34">
        <v>781893</v>
      </c>
      <c r="C35" s="35">
        <v>212260.32453183157</v>
      </c>
      <c r="E35" s="6">
        <f>'Material flow data'!AA35/B35</f>
        <v>2.9629372360369435</v>
      </c>
      <c r="F35" s="6">
        <f>'Energy flow data'!AG35/'Aggregate Indicators'!B35*1000</f>
        <v>32.866923559240604</v>
      </c>
      <c r="G35" s="6">
        <f>('Energy flow data'!AB35+'Energy flow data'!AC35+'Energy flow data'!AD35+'Energy flow data'!AE35+'Energy flow data'!AF35)/'Aggregate Indicators'!B35*1000</f>
        <v>13.474437852904726</v>
      </c>
      <c r="I35" s="6">
        <f>'Material flow data'!AA35/'Aggregate Indicators'!C35</f>
        <v>10.914427316581298</v>
      </c>
      <c r="J35" s="6">
        <f>'Energy flow data'!AG35/'Aggregate Indicators'!C35*1000</f>
        <v>121.07028253719389</v>
      </c>
      <c r="K35" s="6">
        <f>('Energy flow data'!AB35+'Energy flow data'!AC35+'Energy flow data'!AD35+'Energy flow data'!AE35+'Energy flow data'!AF35)/'Aggregate Indicators'!C35*1000</f>
        <v>49.6351292186085</v>
      </c>
      <c r="O35" s="17"/>
      <c r="P35" s="17"/>
    </row>
    <row r="36" spans="1:16" ht="12.75">
      <c r="A36" s="15">
        <v>1987</v>
      </c>
      <c r="B36" s="34">
        <v>798680</v>
      </c>
      <c r="C36" s="35">
        <v>220660.3558232305</v>
      </c>
      <c r="E36" s="6">
        <f>'Material flow data'!AA36/B36</f>
        <v>3.0031804486558853</v>
      </c>
      <c r="F36" s="6">
        <f>'Energy flow data'!AG36/'Aggregate Indicators'!B36*1000</f>
        <v>32.78497147168106</v>
      </c>
      <c r="G36" s="6">
        <f>('Energy flow data'!AB36+'Energy flow data'!AC36+'Energy flow data'!AD36+'Energy flow data'!AE36+'Energy flow data'!AF36)/'Aggregate Indicators'!B36*1000</f>
        <v>13.824581004901404</v>
      </c>
      <c r="I36" s="6">
        <f>'Material flow data'!AA36/'Aggregate Indicators'!C36</f>
        <v>10.870009484866275</v>
      </c>
      <c r="J36" s="6">
        <f>'Energy flow data'!AG36/'Aggregate Indicators'!C36*1000</f>
        <v>118.66518078117582</v>
      </c>
      <c r="K36" s="6">
        <f>('Energy flow data'!AB36+'Energy flow data'!AC36+'Energy flow data'!AD36+'Energy flow data'!AE36+'Energy flow data'!AF36)/'Aggregate Indicators'!C36*1000</f>
        <v>50.03806105451881</v>
      </c>
      <c r="O36" s="17"/>
      <c r="P36" s="17"/>
    </row>
    <row r="37" spans="1:16" ht="12.75">
      <c r="A37" s="15">
        <v>1988</v>
      </c>
      <c r="B37" s="34">
        <v>815590</v>
      </c>
      <c r="C37" s="35">
        <v>241926.24922127597</v>
      </c>
      <c r="E37" s="6">
        <f>'Material flow data'!AA37/B37</f>
        <v>3.091381009579988</v>
      </c>
      <c r="F37" s="6">
        <f>'Energy flow data'!AG37/'Aggregate Indicators'!B37*1000</f>
        <v>33.78626455060309</v>
      </c>
      <c r="G37" s="6">
        <f>('Energy flow data'!AB37+'Energy flow data'!AC37+'Energy flow data'!AD37+'Energy flow data'!AE37+'Energy flow data'!AF37)/'Aggregate Indicators'!B37*1000</f>
        <v>14.40077943790721</v>
      </c>
      <c r="I37" s="6">
        <f>'Material flow data'!AA37/'Aggregate Indicators'!C37</f>
        <v>10.421768806481413</v>
      </c>
      <c r="J37" s="6">
        <f>'Energy flow data'!AG37/'Aggregate Indicators'!C37*1000</f>
        <v>113.9014042234943</v>
      </c>
      <c r="K37" s="6">
        <f>('Energy flow data'!AB37+'Energy flow data'!AC37+'Energy flow data'!AD37+'Energy flow data'!AE37+'Energy flow data'!AF37)/'Aggregate Indicators'!C37*1000</f>
        <v>48.54839745405282</v>
      </c>
      <c r="O37" s="17"/>
      <c r="P37" s="17"/>
    </row>
    <row r="38" spans="1:16" ht="12.75">
      <c r="A38" s="15">
        <v>1989</v>
      </c>
      <c r="B38" s="34">
        <v>832535</v>
      </c>
      <c r="C38" s="35">
        <v>256322.6447082535</v>
      </c>
      <c r="E38" s="6">
        <f>'Material flow data'!AA38/B38</f>
        <v>3.125183727991224</v>
      </c>
      <c r="F38" s="6">
        <f>'Energy flow data'!AG38/'Aggregate Indicators'!B38*1000</f>
        <v>34.1473264504549</v>
      </c>
      <c r="G38" s="6">
        <f>('Energy flow data'!AB38+'Energy flow data'!AC38+'Energy flow data'!AD38+'Energy flow data'!AE38+'Energy flow data'!AF38)/'Aggregate Indicators'!B38*1000</f>
        <v>14.66510653071993</v>
      </c>
      <c r="I38" s="6">
        <f>'Material flow data'!AA38/'Aggregate Indicators'!C38</f>
        <v>10.150585165600845</v>
      </c>
      <c r="J38" s="6">
        <f>'Energy flow data'!AG38/'Aggregate Indicators'!C38*1000</f>
        <v>110.91038975033668</v>
      </c>
      <c r="K38" s="6">
        <f>('Energy flow data'!AB38+'Energy flow data'!AC38+'Energy flow data'!AD38+'Energy flow data'!AE38+'Energy flow data'!AF38)/'Aggregate Indicators'!C38*1000</f>
        <v>47.63221165827721</v>
      </c>
      <c r="O38" s="17"/>
      <c r="P38" s="17"/>
    </row>
    <row r="39" spans="1:16" ht="12.75">
      <c r="A39" s="15">
        <v>1990</v>
      </c>
      <c r="B39" s="34">
        <v>849515</v>
      </c>
      <c r="C39" s="35">
        <v>270494.6949114691</v>
      </c>
      <c r="E39" s="6">
        <f>'Material flow data'!AA39/B39</f>
        <v>3.1715285963327293</v>
      </c>
      <c r="F39" s="6">
        <f>'Energy flow data'!AG39/'Aggregate Indicators'!B39*1000</f>
        <v>34.30136106584565</v>
      </c>
      <c r="G39" s="6">
        <f>('Energy flow data'!AB39+'Energy flow data'!AC39+'Energy flow data'!AD39+'Energy flow data'!AE39+'Energy flow data'!AF39)/'Aggregate Indicators'!B39*1000</f>
        <v>15.075791460430406</v>
      </c>
      <c r="I39" s="6">
        <f>'Material flow data'!AA39/'Aggregate Indicators'!C39</f>
        <v>9.960495219307019</v>
      </c>
      <c r="J39" s="6">
        <f>'Energy flow data'!AG39/'Aggregate Indicators'!C39*1000</f>
        <v>107.72677355239448</v>
      </c>
      <c r="K39" s="6">
        <f>('Energy flow data'!AB39+'Energy flow data'!AC39+'Energy flow data'!AD39+'Energy flow data'!AE39+'Energy flow data'!AF39)/'Aggregate Indicators'!C39*1000</f>
        <v>47.34699505548235</v>
      </c>
      <c r="O39" s="17"/>
      <c r="P39" s="17"/>
    </row>
    <row r="40" spans="1:16" ht="12.75">
      <c r="A40" s="15">
        <v>1991</v>
      </c>
      <c r="B40" s="34">
        <v>866530</v>
      </c>
      <c r="C40" s="35">
        <v>273371.7532171668</v>
      </c>
      <c r="E40" s="6">
        <f>'Material flow data'!AA40/B40</f>
        <v>3.236003759106255</v>
      </c>
      <c r="F40" s="6">
        <f>'Energy flow data'!AG40/'Aggregate Indicators'!B40*1000</f>
        <v>34.5690935423033</v>
      </c>
      <c r="G40" s="6">
        <f>('Energy flow data'!AB40+'Energy flow data'!AC40+'Energy flow data'!AD40+'Energy flow data'!AE40+'Energy flow data'!AF40)/'Aggregate Indicators'!B40*1000</f>
        <v>15.476510023330318</v>
      </c>
      <c r="I40" s="6">
        <f>'Material flow data'!AA40/'Aggregate Indicators'!C40</f>
        <v>10.257439930711376</v>
      </c>
      <c r="J40" s="6">
        <f>'Energy flow data'!AG40/'Aggregate Indicators'!C40*1000</f>
        <v>109.57663428897011</v>
      </c>
      <c r="K40" s="6">
        <f>('Energy flow data'!AB40+'Energy flow data'!AC40+'Energy flow data'!AD40+'Energy flow data'!AE40+'Energy flow data'!AF40)/'Aggregate Indicators'!C40*1000</f>
        <v>49.05722728369386</v>
      </c>
      <c r="O40" s="17"/>
      <c r="P40" s="17"/>
    </row>
    <row r="41" spans="1:16" ht="12.75">
      <c r="A41" s="15">
        <v>1992</v>
      </c>
      <c r="B41" s="34">
        <v>882821</v>
      </c>
      <c r="C41" s="35">
        <v>288353.2593331071</v>
      </c>
      <c r="E41" s="6">
        <f>'Material flow data'!AA41/B41</f>
        <v>3.260208018957588</v>
      </c>
      <c r="F41" s="6">
        <f>'Energy flow data'!AG41/'Aggregate Indicators'!B41*1000</f>
        <v>34.96082182142414</v>
      </c>
      <c r="G41" s="6">
        <f>('Energy flow data'!AB41+'Energy flow data'!AC41+'Energy flow data'!AD41+'Energy flow data'!AE41+'Energy flow data'!AF41)/'Aggregate Indicators'!B41*1000</f>
        <v>15.696441895229947</v>
      </c>
      <c r="I41" s="6">
        <f>'Material flow data'!AA41/'Aggregate Indicators'!C41</f>
        <v>9.981437734259382</v>
      </c>
      <c r="J41" s="6">
        <f>'Energy flow data'!AG41/'Aggregate Indicators'!C41*1000</f>
        <v>107.0358897714316</v>
      </c>
      <c r="K41" s="6">
        <f>('Energy flow data'!AB41+'Energy flow data'!AC41+'Energy flow data'!AD41+'Energy flow data'!AE41+'Energy flow data'!AF41)/'Aggregate Indicators'!C41*1000</f>
        <v>48.05615363057489</v>
      </c>
      <c r="O41" s="17"/>
      <c r="P41" s="17"/>
    </row>
    <row r="42" spans="1:16" ht="12.75">
      <c r="A42" s="15">
        <v>1993</v>
      </c>
      <c r="B42" s="34">
        <v>899329</v>
      </c>
      <c r="C42" s="35">
        <v>302100.8663883572</v>
      </c>
      <c r="E42" s="6">
        <f>'Material flow data'!AA42/B42</f>
        <v>3.224114054153063</v>
      </c>
      <c r="F42" s="6">
        <f>'Energy flow data'!AG42/'Aggregate Indicators'!B42*1000</f>
        <v>34.68077194404181</v>
      </c>
      <c r="G42" s="6">
        <f>('Energy flow data'!AB42+'Energy flow data'!AC42+'Energy flow data'!AD42+'Energy flow data'!AE42+'Energy flow data'!AF42)/'Aggregate Indicators'!B42*1000</f>
        <v>15.734652319137991</v>
      </c>
      <c r="I42" s="6">
        <f>'Material flow data'!AA42/'Aggregate Indicators'!C42</f>
        <v>9.597917751351298</v>
      </c>
      <c r="J42" s="6">
        <f>'Energy flow data'!AG42/'Aggregate Indicators'!C42*1000</f>
        <v>103.24175605497436</v>
      </c>
      <c r="K42" s="6">
        <f>('Energy flow data'!AB42+'Energy flow data'!AC42+'Energy flow data'!AD42+'Energy flow data'!AE42+'Energy flow data'!AF42)/'Aggregate Indicators'!C42*1000</f>
        <v>46.84074330765775</v>
      </c>
      <c r="O42" s="17"/>
      <c r="P42" s="17"/>
    </row>
    <row r="43" spans="1:16" ht="12.75">
      <c r="A43" s="15">
        <v>1994</v>
      </c>
      <c r="B43" s="34">
        <v>915697</v>
      </c>
      <c r="C43" s="35">
        <v>322203.11025901156</v>
      </c>
      <c r="E43" s="6">
        <f>'Material flow data'!AA43/B43</f>
        <v>3.2780447346548094</v>
      </c>
      <c r="F43" s="6">
        <f>'Energy flow data'!AG43/'Aggregate Indicators'!B43*1000</f>
        <v>34.868732167508114</v>
      </c>
      <c r="G43" s="6">
        <f>('Energy flow data'!AB43+'Energy flow data'!AC43+'Energy flow data'!AD43+'Energy flow data'!AE43+'Energy flow data'!AF43)/'Aggregate Indicators'!B43*1000</f>
        <v>16.075739822596535</v>
      </c>
      <c r="I43" s="6">
        <f>'Material flow data'!AA43/'Aggregate Indicators'!C43</f>
        <v>9.31616000533394</v>
      </c>
      <c r="J43" s="6">
        <f>'Energy flow data'!AG43/'Aggregate Indicators'!C43*1000</f>
        <v>99.09647803810316</v>
      </c>
      <c r="K43" s="6">
        <f>('Energy flow data'!AB43+'Energy flow data'!AC43+'Energy flow data'!AD43+'Energy flow data'!AE43+'Energy flow data'!AF43)/'Aggregate Indicators'!C43*1000</f>
        <v>45.687041060834915</v>
      </c>
      <c r="O43" s="17"/>
      <c r="P43" s="17"/>
    </row>
    <row r="44" spans="1:16" ht="12.75">
      <c r="A44" s="15">
        <v>1995</v>
      </c>
      <c r="B44" s="34">
        <v>932180</v>
      </c>
      <c r="C44" s="35">
        <v>346591.48210650636</v>
      </c>
      <c r="E44" s="6">
        <f>'Material flow data'!AA44/B44</f>
        <v>3.3940576082044687</v>
      </c>
      <c r="F44" s="6">
        <f>'Energy flow data'!AG44/'Aggregate Indicators'!B44*1000</f>
        <v>35.52842775913755</v>
      </c>
      <c r="G44" s="6">
        <f>('Energy flow data'!AB44+'Energy flow data'!AC44+'Energy flow data'!AD44+'Energy flow data'!AE44+'Energy flow data'!AF44)/'Aggregate Indicators'!B44*1000</f>
        <v>16.87313864608545</v>
      </c>
      <c r="I44" s="6">
        <f>'Material flow data'!AA44/'Aggregate Indicators'!C44</f>
        <v>9.128535421547937</v>
      </c>
      <c r="J44" s="6">
        <f>'Energy flow data'!AG44/'Aggregate Indicators'!C44*1000</f>
        <v>95.55598304731426</v>
      </c>
      <c r="K44" s="6">
        <f>('Energy flow data'!AB44+'Energy flow data'!AC44+'Energy flow data'!AD44+'Energy flow data'!AE44+'Energy flow data'!AF44)/'Aggregate Indicators'!C44*1000</f>
        <v>45.381387584922045</v>
      </c>
      <c r="O44" s="17"/>
      <c r="P44" s="17"/>
    </row>
    <row r="45" spans="1:16" ht="12.75">
      <c r="A45" s="15">
        <v>1996</v>
      </c>
      <c r="B45" s="34">
        <v>948758.852890549</v>
      </c>
      <c r="C45" s="35">
        <v>372784.1339028011</v>
      </c>
      <c r="E45" s="6">
        <f>'Material flow data'!AA45/B45</f>
        <v>3.448643855756589</v>
      </c>
      <c r="F45" s="6">
        <f>'Energy flow data'!AG45/'Aggregate Indicators'!B45*1000</f>
        <v>35.633828490318145</v>
      </c>
      <c r="G45" s="6">
        <f>('Energy flow data'!AB45+'Energy flow data'!AC45+'Energy flow data'!AD45+'Energy flow data'!AE45+'Energy flow data'!AF45)/'Aggregate Indicators'!B45*1000</f>
        <v>17.03352273245358</v>
      </c>
      <c r="I45" s="6">
        <f>'Material flow data'!AA45/'Aggregate Indicators'!C45</f>
        <v>8.777013534242252</v>
      </c>
      <c r="J45" s="6">
        <f>'Energy flow data'!AG45/'Aggregate Indicators'!C45*1000</f>
        <v>90.69031422723533</v>
      </c>
      <c r="K45" s="6">
        <f>('Energy flow data'!AB45+'Energy flow data'!AC45+'Energy flow data'!AD45+'Energy flow data'!AE45+'Energy flow data'!AF45)/'Aggregate Indicators'!C45*1000</f>
        <v>43.35137689240137</v>
      </c>
      <c r="O45" s="17"/>
      <c r="P45" s="17"/>
    </row>
    <row r="46" spans="1:16" ht="12.75">
      <c r="A46" s="15">
        <v>1997</v>
      </c>
      <c r="B46" s="34">
        <v>965428.183114848</v>
      </c>
      <c r="C46" s="35">
        <v>387898.6609092143</v>
      </c>
      <c r="E46" s="6">
        <f>'Material flow data'!AA46/B46</f>
        <v>3.483611758108556</v>
      </c>
      <c r="F46" s="6">
        <f>'Energy flow data'!AG46/'Aggregate Indicators'!B46*1000</f>
        <v>35.82966636625678</v>
      </c>
      <c r="G46" s="6">
        <f>('Energy flow data'!AB46+'Energy flow data'!AC46+'Energy flow data'!AD46+'Energy flow data'!AE46+'Energy flow data'!AF46)/'Aggregate Indicators'!B46*1000</f>
        <v>17.40726696742781</v>
      </c>
      <c r="I46" s="6">
        <f>'Material flow data'!AA46/'Aggregate Indicators'!C46</f>
        <v>8.670246405143944</v>
      </c>
      <c r="J46" s="6">
        <f>'Energy flow data'!AG46/'Aggregate Indicators'!C46*1000</f>
        <v>89.17527485273351</v>
      </c>
      <c r="K46" s="6">
        <f>('Energy flow data'!AB46+'Energy flow data'!AC46+'Energy flow data'!AD46+'Energy flow data'!AE46+'Energy flow data'!AF46)/'Aggregate Indicators'!C46*1000</f>
        <v>43.32437261311447</v>
      </c>
      <c r="O46" s="17"/>
      <c r="P46" s="17"/>
    </row>
    <row r="47" spans="1:16" ht="12.75">
      <c r="A47" s="15">
        <v>1998</v>
      </c>
      <c r="B47" s="34">
        <v>982182.462141349</v>
      </c>
      <c r="C47" s="35">
        <v>411923.3214633376</v>
      </c>
      <c r="E47" s="6">
        <f>'Material flow data'!AA47/B47</f>
        <v>3.4720454967458028</v>
      </c>
      <c r="F47" s="6">
        <f>'Energy flow data'!AG47/'Aggregate Indicators'!B47*1000</f>
        <v>35.44868500725411</v>
      </c>
      <c r="G47" s="6">
        <f>('Energy flow data'!AB47+'Energy flow data'!AC47+'Energy flow data'!AD47+'Energy flow data'!AE47+'Energy flow data'!AF47)/'Aggregate Indicators'!B47*1000</f>
        <v>17.323240559323533</v>
      </c>
      <c r="I47" s="6">
        <f>'Material flow data'!AA47/'Aggregate Indicators'!C47</f>
        <v>8.278682019134214</v>
      </c>
      <c r="J47" s="6">
        <f>'Energy flow data'!AG47/'Aggregate Indicators'!C47*1000</f>
        <v>84.52319862932741</v>
      </c>
      <c r="K47" s="6">
        <f>('Energy flow data'!AB47+'Energy flow data'!AC47+'Energy flow data'!AD47+'Energy flow data'!AE47+'Energy flow data'!AF47)/'Aggregate Indicators'!C47*1000</f>
        <v>41.305219147048504</v>
      </c>
      <c r="O47" s="17"/>
      <c r="P47" s="17"/>
    </row>
    <row r="48" spans="1:16" ht="12.75">
      <c r="A48" s="15">
        <v>1999</v>
      </c>
      <c r="B48" s="34">
        <v>999016.01049748</v>
      </c>
      <c r="C48" s="35">
        <v>442353.3797859588</v>
      </c>
      <c r="E48" s="6">
        <f>'Material flow data'!AA48/B48</f>
        <v>3.636613816046929</v>
      </c>
      <c r="F48" s="6">
        <f>'Energy flow data'!AG48/'Aggregate Indicators'!B48*1000</f>
        <v>35.981853026979884</v>
      </c>
      <c r="G48" s="6">
        <f>('Energy flow data'!AB48+'Energy flow data'!AC48+'Energy flow data'!AD48+'Energy flow data'!AE48+'Energy flow data'!AF48)/'Aggregate Indicators'!B48*1000</f>
        <v>17.816685081045662</v>
      </c>
      <c r="I48" s="6">
        <f>'Material flow data'!AA48/'Aggregate Indicators'!C48</f>
        <v>8.212970878588367</v>
      </c>
      <c r="J48" s="6">
        <f>'Energy flow data'!AG48/'Aggregate Indicators'!C48*1000</f>
        <v>81.26183477723964</v>
      </c>
      <c r="K48" s="6">
        <f>('Energy flow data'!AB48+'Energy flow data'!AC48+'Energy flow data'!AD48+'Energy flow data'!AE48+'Energy flow data'!AF48)/'Aggregate Indicators'!C48*1000</f>
        <v>40.237408513909564</v>
      </c>
      <c r="O48" s="17"/>
      <c r="P48" s="17"/>
    </row>
    <row r="49" spans="1:16" ht="12.75">
      <c r="A49" s="15">
        <v>2000</v>
      </c>
      <c r="B49" s="34">
        <v>1015923</v>
      </c>
      <c r="C49" s="35">
        <v>460182.0315030952</v>
      </c>
      <c r="E49" s="6">
        <f>'Material flow data'!AA49/B49</f>
        <v>3.6029477851937552</v>
      </c>
      <c r="F49" s="6">
        <f>'Energy flow data'!AG49/'Aggregate Indicators'!B49*1000</f>
        <v>35.63398088757437</v>
      </c>
      <c r="G49" s="6">
        <f>('Energy flow data'!AB49+'Energy flow data'!AC49+'Energy flow data'!AD49+'Energy flow data'!AE49+'Energy flow data'!AF49)/'Aggregate Indicators'!B49*1000</f>
        <v>17.870045869532756</v>
      </c>
      <c r="I49" s="6">
        <f>'Material flow data'!AA49/'Aggregate Indicators'!C49</f>
        <v>7.954064418425204</v>
      </c>
      <c r="J49" s="6">
        <f>'Energy flow data'!AG49/'Aggregate Indicators'!C49*1000</f>
        <v>78.66752347327086</v>
      </c>
      <c r="K49" s="6">
        <f>('Energy flow data'!AB49+'Energy flow data'!AC49+'Energy flow data'!AD49+'Energy flow data'!AE49+'Energy flow data'!AF49)/'Aggregate Indicators'!C49*1000</f>
        <v>39.45088979379504</v>
      </c>
      <c r="O49" s="17"/>
      <c r="P49" s="17"/>
    </row>
    <row r="50" spans="1:16" ht="12.75">
      <c r="A50" s="15">
        <v>2001</v>
      </c>
      <c r="B50" s="34">
        <v>1032473.426104</v>
      </c>
      <c r="C50" s="35">
        <v>484189.2429795925</v>
      </c>
      <c r="E50" s="6">
        <f>'Material flow data'!AA50/B50</f>
        <v>3.6254258296245476</v>
      </c>
      <c r="F50" s="6">
        <f>'Energy flow data'!AG50/'Aggregate Indicators'!B50*1000</f>
        <v>35.48264620769232</v>
      </c>
      <c r="G50" s="6">
        <f>('Energy flow data'!AB50+'Energy flow data'!AC50+'Energy flow data'!AD50+'Energy flow data'!AE50+'Energy flow data'!AF50)/'Aggregate Indicators'!B50*1000</f>
        <v>17.913173759735336</v>
      </c>
      <c r="I50" s="6">
        <f>'Material flow data'!AA50/'Aggregate Indicators'!C50</f>
        <v>7.730770316919575</v>
      </c>
      <c r="J50" s="6">
        <f>'Energy flow data'!AG50/'Aggregate Indicators'!C50*1000</f>
        <v>75.66233622178233</v>
      </c>
      <c r="K50" s="6">
        <f>('Energy flow data'!AB50+'Energy flow data'!AC50+'Energy flow data'!AD50+'Energy flow data'!AE50+'Energy flow data'!AF50)/'Aggregate Indicators'!C50*1000</f>
        <v>38.197618291345904</v>
      </c>
      <c r="O50" s="17"/>
      <c r="P50" s="17"/>
    </row>
    <row r="51" spans="1:16" ht="12.75">
      <c r="A51" s="15">
        <v>2002</v>
      </c>
      <c r="B51" s="34">
        <v>1048640.7205863001</v>
      </c>
      <c r="C51" s="35">
        <v>502427.8347152392</v>
      </c>
      <c r="E51" s="6">
        <f>'Material flow data'!AA51/B51</f>
        <v>3.6064736407391473</v>
      </c>
      <c r="F51" s="6">
        <f>'Energy flow data'!AG51/'Aggregate Indicators'!B51*1000</f>
        <v>35.42601838139481</v>
      </c>
      <c r="G51" s="6">
        <f>('Energy flow data'!AB51+'Energy flow data'!AC51+'Energy flow data'!AD51+'Energy flow data'!AE51+'Energy flow data'!AF51)/'Aggregate Indicators'!B51*1000</f>
        <v>18.690151136164374</v>
      </c>
      <c r="I51" s="6">
        <f>'Material flow data'!AA51/'Aggregate Indicators'!C51</f>
        <v>7.527240443483112</v>
      </c>
      <c r="J51" s="6">
        <f>'Energy flow data'!AG51/'Aggregate Indicators'!C51*1000</f>
        <v>73.93930605780308</v>
      </c>
      <c r="K51" s="6">
        <f>('Energy flow data'!AB51+'Energy flow data'!AC51+'Energy flow data'!AD51+'Energy flow data'!AE51+'Energy flow data'!AF51)/'Aggregate Indicators'!C51*1000</f>
        <v>39.00909185575382</v>
      </c>
      <c r="O51" s="17"/>
      <c r="P51" s="17"/>
    </row>
    <row r="52" spans="1:16" ht="12.75">
      <c r="A52" s="15">
        <v>2003</v>
      </c>
      <c r="B52" s="34">
        <v>1064398.61155152</v>
      </c>
      <c r="C52" s="35">
        <v>544485.5504672596</v>
      </c>
      <c r="E52" s="6">
        <f>'Material flow data'!AA52/B52</f>
        <v>3.6638375973546435</v>
      </c>
      <c r="F52" s="6">
        <f>'Energy flow data'!AG52/'Aggregate Indicators'!B52*1000</f>
        <v>35.666543203044576</v>
      </c>
      <c r="G52" s="6">
        <f>('Energy flow data'!AB52+'Energy flow data'!AC52+'Energy flow data'!AD52+'Energy flow data'!AE52+'Energy flow data'!AF52)/'Aggregate Indicators'!B52*1000</f>
        <v>18.780706064168445</v>
      </c>
      <c r="I52" s="6">
        <f>'Material flow data'!AA52/'Aggregate Indicators'!C52</f>
        <v>7.162327169615196</v>
      </c>
      <c r="J52" s="6">
        <f>'Energy flow data'!AG52/'Aggregate Indicators'!C52*1000</f>
        <v>69.72346471193586</v>
      </c>
      <c r="K52" s="6">
        <f>('Energy flow data'!AB52+'Energy flow data'!AC52+'Energy flow data'!AD52+'Energy flow data'!AE52+'Energy flow data'!AF52)/'Aggregate Indicators'!C52*1000</f>
        <v>36.71384381367551</v>
      </c>
      <c r="O52" s="17"/>
      <c r="P52" s="17"/>
    </row>
    <row r="53" spans="1:16" ht="12.75">
      <c r="A53" s="15">
        <v>2004</v>
      </c>
      <c r="B53" s="34">
        <v>1079721.19394537</v>
      </c>
      <c r="C53" s="35">
        <v>589559.0107003942</v>
      </c>
      <c r="E53" s="6">
        <f>'Material flow data'!AA53/B53</f>
        <v>3.711289255706273</v>
      </c>
      <c r="F53" s="6">
        <f>'Energy flow data'!AG53/'Aggregate Indicators'!B53*1000</f>
        <v>35.695538405232504</v>
      </c>
      <c r="G53" s="6">
        <f>('Energy flow data'!AB53+'Energy flow data'!AC53+'Energy flow data'!AD53+'Energy flow data'!AE53+'Energy flow data'!AF53)/'Aggregate Indicators'!B53*1000</f>
        <v>19.152740193746002</v>
      </c>
      <c r="I53" s="6">
        <f>'Material flow data'!AA53/'Aggregate Indicators'!C53</f>
        <v>6.796872905881482</v>
      </c>
      <c r="J53" s="6">
        <f>'Energy flow data'!AG53/'Aggregate Indicators'!C53*1000</f>
        <v>65.37297988140932</v>
      </c>
      <c r="K53" s="6">
        <f>('Energy flow data'!AB53+'Energy flow data'!AC53+'Energy flow data'!AD53+'Energy flow data'!AE53+'Energy flow data'!AF53)/'Aggregate Indicators'!C53*1000</f>
        <v>35.076420059714785</v>
      </c>
      <c r="O53" s="17"/>
      <c r="P53" s="17"/>
    </row>
    <row r="54" spans="1:16" ht="12.75">
      <c r="A54" s="15">
        <v>2005</v>
      </c>
      <c r="B54" s="34">
        <v>1094583</v>
      </c>
      <c r="C54" s="35">
        <v>644403.863816265</v>
      </c>
      <c r="E54" s="6">
        <f>'Material flow data'!AA54/B54</f>
        <v>3.8019557474561134</v>
      </c>
      <c r="F54" s="6">
        <f>'Energy flow data'!AG54/'Aggregate Indicators'!B54*1000</f>
        <v>36.78888612641329</v>
      </c>
      <c r="G54" s="6">
        <f>('Energy flow data'!AB54+'Energy flow data'!AC54+'Energy flow data'!AD54+'Energy flow data'!AE54+'Energy flow data'!AF54)/'Aggregate Indicators'!B54*1000</f>
        <v>20.428338378321392</v>
      </c>
      <c r="I54" s="6">
        <f>'Material flow data'!AA54/'Aggregate Indicators'!C54</f>
        <v>6.457993754525833</v>
      </c>
      <c r="J54" s="6">
        <f>'Energy flow data'!AG54/'Aggregate Indicators'!C54*1000</f>
        <v>62.489521872869076</v>
      </c>
      <c r="K54" s="6">
        <f>('Energy flow data'!AB54+'Energy flow data'!AC54+'Energy flow data'!AD54+'Energy flow data'!AE54+'Energy flow data'!AF54)/'Aggregate Indicators'!C54*1000</f>
        <v>34.69953109023208</v>
      </c>
      <c r="O54" s="17"/>
      <c r="P54" s="17"/>
    </row>
    <row r="55" spans="1:16" ht="12.75">
      <c r="A55" s="15">
        <v>2006</v>
      </c>
      <c r="B55" s="34">
        <v>1109811.1474504</v>
      </c>
      <c r="C55" s="35">
        <v>705207.2375198783</v>
      </c>
      <c r="E55" s="6">
        <f>'Material flow data'!AA55/B55</f>
        <v>4.025025229400022</v>
      </c>
      <c r="F55" s="6">
        <f>'Energy flow data'!AG55/'Aggregate Indicators'!B55*1000</f>
        <v>37.82494954311004</v>
      </c>
      <c r="G55" s="6">
        <f>('Energy flow data'!AB55+'Energy flow data'!AC55+'Energy flow data'!AD55+'Energy flow data'!AE55+'Energy flow data'!AF55)/'Aggregate Indicators'!B55*1000</f>
        <v>21.1366407034135</v>
      </c>
      <c r="I55" s="6">
        <f>'Material flow data'!AA55/'Aggregate Indicators'!C55</f>
        <v>6.334333555717842</v>
      </c>
      <c r="J55" s="6">
        <f>'Energy flow data'!AG55/'Aggregate Indicators'!C55*1000</f>
        <v>59.52654541993289</v>
      </c>
      <c r="K55" s="6">
        <f>('Energy flow data'!AB55+'Energy flow data'!AC55+'Energy flow data'!AD55+'Energy flow data'!AE55+'Energy flow data'!AF55)/'Aggregate Indicators'!C55*1000</f>
        <v>33.2635262717946</v>
      </c>
      <c r="O55" s="17"/>
      <c r="P55" s="17"/>
    </row>
    <row r="56" spans="1:16" ht="12.75">
      <c r="A56" s="15">
        <v>2007</v>
      </c>
      <c r="B56" s="34">
        <v>1124786.9970970901</v>
      </c>
      <c r="C56" s="35">
        <v>773147.6222750874</v>
      </c>
      <c r="E56" s="6">
        <f>'Material flow data'!AA56/B56</f>
        <v>4.268534776332825</v>
      </c>
      <c r="F56" s="6">
        <f>'Energy flow data'!AG56/'Aggregate Indicators'!B56*1000</f>
        <v>39.28449523321954</v>
      </c>
      <c r="G56" s="6">
        <f>('Energy flow data'!AB56+'Energy flow data'!AC56+'Energy flow data'!AD56+'Energy flow data'!AE56+'Energy flow data'!AF56)/'Aggregate Indicators'!B56*1000</f>
        <v>21.910955126655352</v>
      </c>
      <c r="I56" s="6">
        <f>'Material flow data'!AA56/'Aggregate Indicators'!C56</f>
        <v>6.2099297401287545</v>
      </c>
      <c r="J56" s="6">
        <f>'Energy flow data'!AG56/'Aggregate Indicators'!C56*1000</f>
        <v>57.15168507641901</v>
      </c>
      <c r="K56" s="6">
        <f>('Energy flow data'!AB56+'Energy flow data'!AC56+'Energy flow data'!AD56+'Energy flow data'!AE56+'Energy flow data'!AF56)/'Aggregate Indicators'!C56*1000</f>
        <v>31.87639295574393</v>
      </c>
      <c r="O56" s="17"/>
      <c r="P56" s="17"/>
    </row>
    <row r="57" spans="1:16" ht="12.75">
      <c r="A57" s="15">
        <v>2008</v>
      </c>
      <c r="B57" s="34">
        <v>1139964.93164188</v>
      </c>
      <c r="C57" s="35">
        <v>812723.4251231508</v>
      </c>
      <c r="E57" s="6">
        <f>'Material flow data'!AA57/B57</f>
        <v>4.3474721357726285</v>
      </c>
      <c r="F57" s="6">
        <f>'Energy flow data'!AG57/'Aggregate Indicators'!B57*1000</f>
        <v>39.56740414477611</v>
      </c>
      <c r="G57" s="6">
        <f>('Energy flow data'!AB57+'Energy flow data'!AC57+'Energy flow data'!AD57+'Energy flow data'!AE57+'Energy flow data'!AF57)/'Aggregate Indicators'!B57*1000</f>
        <v>22.611115905429678</v>
      </c>
      <c r="I57" s="6">
        <f>'Material flow data'!AA57/'Aggregate Indicators'!C57</f>
        <v>6.097973336156826</v>
      </c>
      <c r="J57" s="6">
        <f>'Energy flow data'!AG57/'Aggregate Indicators'!C57*1000</f>
        <v>55.49914247188283</v>
      </c>
      <c r="K57" s="6">
        <f>('Energy flow data'!AB57+'Energy flow data'!AC57+'Energy flow data'!AD57+'Energy flow data'!AE57+'Energy flow data'!AF57)/'Aggregate Indicators'!C57*1000</f>
        <v>31.71543775002423</v>
      </c>
      <c r="O57" s="17"/>
      <c r="P57" s="17"/>
    </row>
    <row r="58" spans="15:16" ht="12.75">
      <c r="O58" s="17"/>
      <c r="P58" s="17"/>
    </row>
    <row r="59" spans="1:16" ht="12.75">
      <c r="A59" s="12" t="s">
        <v>72</v>
      </c>
      <c r="O59" s="17"/>
      <c r="P59" s="17"/>
    </row>
    <row r="60" spans="15:16" ht="12.75">
      <c r="O60" s="17"/>
      <c r="P60" s="1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pane xSplit="15" ySplit="46" topLeftCell="P62" activePane="bottomRight" state="frozen"/>
      <selection pane="topLeft" activeCell="A1" sqref="A1"/>
      <selection pane="topRight" activeCell="P1" sqref="P1"/>
      <selection pane="bottomLeft" activeCell="A47" sqref="A47"/>
      <selection pane="bottomRight" activeCell="A1" sqref="A1"/>
    </sheetView>
  </sheetViews>
  <sheetFormatPr defaultColWidth="11.421875" defaultRowHeight="12.75"/>
  <cols>
    <col min="1" max="1" width="15.421875" style="10" customWidth="1"/>
    <col min="2" max="16384" width="11.421875" style="10" customWidth="1"/>
  </cols>
  <sheetData>
    <row r="1" ht="11.25" customHeight="1"/>
    <row r="2" ht="12.75"/>
    <row r="3" ht="12.75"/>
    <row r="4" ht="12.75"/>
    <row r="5" ht="12.75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  <oleObjects>
    <oleObject progId="Acrobat Document" dvAspect="DVASPECT_ICON" shapeId="197001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Klagenfurt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fkrausma</dc:creator>
  <cp:keywords/>
  <dc:description/>
  <cp:lastModifiedBy>Miechtner, Gabriela</cp:lastModifiedBy>
  <dcterms:created xsi:type="dcterms:W3CDTF">2008-01-17T08:29:39Z</dcterms:created>
  <dcterms:modified xsi:type="dcterms:W3CDTF">2018-04-03T16:56:10Z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